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<sst xmlns="http://schemas.openxmlformats.org/spreadsheetml/2006/main" count="150" uniqueCount="128">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</sst>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name val="Times New Roman Cyr"/>
      <family val="1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i/>
      <sz val="12"/>
      <color indexed="16"/>
      <name val="Times New Roman CYR"/>
      <family val="0"/>
    </font>
    <font>
      <b/>
      <sz val="12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1"/>
      <color indexed="9"/>
      <name val="Times New Roman CYR"/>
      <family val="0"/>
    </font>
    <font>
      <sz val="10"/>
      <color indexed="55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11"/>
      <color theme="0"/>
      <name val="Times New Roman CYR"/>
      <family val="0"/>
    </font>
    <font>
      <sz val="10"/>
      <color theme="0" tint="-0.24997000396251678"/>
      <name val="Times New Roman Cyr"/>
      <family val="1"/>
    </font>
    <font>
      <b/>
      <sz val="12"/>
      <color rgb="FF000099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>
        <color rgb="FFFFFF00"/>
      </left>
      <right/>
      <top/>
      <bottom style="thin">
        <color rgb="FFFFFF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6" applyNumberFormat="0" applyAlignment="0" applyProtection="0"/>
    <xf numFmtId="0" fontId="68" fillId="29" borderId="2" applyNumberFormat="0" applyAlignment="0" applyProtection="0"/>
    <xf numFmtId="0" fontId="69" fillId="30" borderId="7" applyNumberFormat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1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19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8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4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4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4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4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4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4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4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4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4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4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4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4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4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4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7" fillId="41" borderId="45" xfId="38" applyNumberFormat="1" applyFont="1" applyFill="1" applyBorder="1" applyAlignment="1" applyProtection="1">
      <alignment horizontal="center" vertical="center"/>
      <protection/>
    </xf>
    <xf numFmtId="0" fontId="22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4" fillId="43" borderId="39" xfId="39" applyNumberFormat="1" applyFont="1" applyFill="1" applyBorder="1" applyAlignment="1" applyProtection="1">
      <alignment horizontal="right"/>
      <protection/>
    </xf>
    <xf numFmtId="38" fontId="78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7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5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6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7" fillId="46" borderId="49" xfId="0" applyNumberFormat="1" applyFont="1" applyFill="1" applyBorder="1" applyAlignment="1" applyProtection="1">
      <alignment horizontal="center"/>
      <protection/>
    </xf>
    <xf numFmtId="4" fontId="28" fillId="46" borderId="50" xfId="0" applyNumberFormat="1" applyFont="1" applyFill="1" applyBorder="1" applyAlignment="1" applyProtection="1">
      <alignment horizontal="center"/>
      <protection/>
    </xf>
    <xf numFmtId="4" fontId="27" fillId="47" borderId="49" xfId="0" applyNumberFormat="1" applyFont="1" applyFill="1" applyBorder="1" applyAlignment="1" applyProtection="1">
      <alignment horizontal="center"/>
      <protection/>
    </xf>
    <xf numFmtId="4" fontId="28" fillId="47" borderId="50" xfId="0" applyNumberFormat="1" applyFont="1" applyFill="1" applyBorder="1" applyAlignment="1" applyProtection="1">
      <alignment horizontal="center"/>
      <protection/>
    </xf>
    <xf numFmtId="4" fontId="27" fillId="48" borderId="49" xfId="0" applyNumberFormat="1" applyFont="1" applyFill="1" applyBorder="1" applyAlignment="1" applyProtection="1">
      <alignment horizontal="center"/>
      <protection/>
    </xf>
    <xf numFmtId="4" fontId="28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4" fillId="33" borderId="52" xfId="0" applyNumberFormat="1" applyFont="1" applyFill="1" applyBorder="1" applyAlignment="1" applyProtection="1">
      <alignment horizontal="center"/>
      <protection/>
    </xf>
    <xf numFmtId="0" fontId="26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7" fillId="46" borderId="54" xfId="0" applyNumberFormat="1" applyFont="1" applyFill="1" applyBorder="1" applyAlignment="1" applyProtection="1">
      <alignment horizontal="center"/>
      <protection/>
    </xf>
    <xf numFmtId="4" fontId="28" fillId="46" borderId="55" xfId="0" applyNumberFormat="1" applyFont="1" applyFill="1" applyBorder="1" applyAlignment="1" applyProtection="1">
      <alignment horizontal="center"/>
      <protection/>
    </xf>
    <xf numFmtId="4" fontId="27" fillId="47" borderId="54" xfId="0" applyNumberFormat="1" applyFont="1" applyFill="1" applyBorder="1" applyAlignment="1" applyProtection="1">
      <alignment horizontal="center"/>
      <protection/>
    </xf>
    <xf numFmtId="4" fontId="28" fillId="47" borderId="55" xfId="0" applyNumberFormat="1" applyFont="1" applyFill="1" applyBorder="1" applyAlignment="1" applyProtection="1">
      <alignment horizontal="center"/>
      <protection/>
    </xf>
    <xf numFmtId="4" fontId="27" fillId="48" borderId="54" xfId="0" applyNumberFormat="1" applyFont="1" applyFill="1" applyBorder="1" applyAlignment="1" applyProtection="1">
      <alignment horizontal="center"/>
      <protection/>
    </xf>
    <xf numFmtId="4" fontId="28" fillId="48" borderId="55" xfId="0" applyNumberFormat="1" applyFont="1" applyFill="1" applyBorder="1" applyAlignment="1" applyProtection="1">
      <alignment horizontal="center"/>
      <protection/>
    </xf>
    <xf numFmtId="4" fontId="31" fillId="33" borderId="56" xfId="0" applyNumberFormat="1" applyFont="1" applyFill="1" applyBorder="1" applyAlignment="1" applyProtection="1">
      <alignment horizontal="center"/>
      <protection/>
    </xf>
    <xf numFmtId="4" fontId="4" fillId="33" borderId="57" xfId="0" applyNumberFormat="1" applyFont="1" applyFill="1" applyBorder="1" applyAlignment="1" applyProtection="1">
      <alignment horizontal="center"/>
      <protection/>
    </xf>
    <xf numFmtId="3" fontId="27" fillId="46" borderId="49" xfId="0" applyNumberFormat="1" applyFont="1" applyFill="1" applyBorder="1" applyAlignment="1" applyProtection="1">
      <alignment horizontal="center"/>
      <protection/>
    </xf>
    <xf numFmtId="3" fontId="28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7" fillId="47" borderId="49" xfId="0" applyNumberFormat="1" applyFont="1" applyFill="1" applyBorder="1" applyAlignment="1" applyProtection="1">
      <alignment horizontal="center"/>
      <protection/>
    </xf>
    <xf numFmtId="3" fontId="28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7" fillId="48" borderId="49" xfId="0" applyNumberFormat="1" applyFont="1" applyFill="1" applyBorder="1" applyAlignment="1" applyProtection="1">
      <alignment horizontal="center"/>
      <protection/>
    </xf>
    <xf numFmtId="3" fontId="28" fillId="48" borderId="50" xfId="0" applyNumberFormat="1" applyFont="1" applyFill="1" applyBorder="1" applyAlignment="1" applyProtection="1">
      <alignment horizontal="center"/>
      <protection/>
    </xf>
    <xf numFmtId="3" fontId="27" fillId="35" borderId="51" xfId="0" applyNumberFormat="1" applyFont="1" applyFill="1" applyBorder="1" applyAlignment="1" applyProtection="1">
      <alignment horizontal="center"/>
      <protection/>
    </xf>
    <xf numFmtId="3" fontId="28" fillId="35" borderId="52" xfId="0" applyNumberFormat="1" applyFont="1" applyFill="1" applyBorder="1" applyAlignment="1" applyProtection="1">
      <alignment horizontal="center"/>
      <protection/>
    </xf>
    <xf numFmtId="3" fontId="27" fillId="46" borderId="54" xfId="0" applyNumberFormat="1" applyFont="1" applyFill="1" applyBorder="1" applyAlignment="1" applyProtection="1">
      <alignment horizontal="center"/>
      <protection/>
    </xf>
    <xf numFmtId="3" fontId="28" fillId="46" borderId="55" xfId="0" applyNumberFormat="1" applyFont="1" applyFill="1" applyBorder="1" applyAlignment="1" applyProtection="1">
      <alignment horizontal="center"/>
      <protection/>
    </xf>
    <xf numFmtId="3" fontId="27" fillId="47" borderId="54" xfId="0" applyNumberFormat="1" applyFont="1" applyFill="1" applyBorder="1" applyAlignment="1" applyProtection="1">
      <alignment horizontal="center"/>
      <protection/>
    </xf>
    <xf numFmtId="3" fontId="28" fillId="47" borderId="55" xfId="0" applyNumberFormat="1" applyFont="1" applyFill="1" applyBorder="1" applyAlignment="1" applyProtection="1">
      <alignment horizontal="center"/>
      <protection/>
    </xf>
    <xf numFmtId="3" fontId="27" fillId="48" borderId="54" xfId="0" applyNumberFormat="1" applyFont="1" applyFill="1" applyBorder="1" applyAlignment="1" applyProtection="1">
      <alignment horizontal="center"/>
      <protection/>
    </xf>
    <xf numFmtId="3" fontId="28" fillId="48" borderId="55" xfId="0" applyNumberFormat="1" applyFont="1" applyFill="1" applyBorder="1" applyAlignment="1" applyProtection="1">
      <alignment horizontal="center"/>
      <protection/>
    </xf>
    <xf numFmtId="3" fontId="27" fillId="35" borderId="56" xfId="0" applyNumberFormat="1" applyFont="1" applyFill="1" applyBorder="1" applyAlignment="1" applyProtection="1">
      <alignment horizontal="center"/>
      <protection/>
    </xf>
    <xf numFmtId="3" fontId="28" fillId="35" borderId="57" xfId="0" applyNumberFormat="1" applyFont="1" applyFill="1" applyBorder="1" applyAlignment="1" applyProtection="1">
      <alignment horizontal="center"/>
      <protection/>
    </xf>
    <xf numFmtId="0" fontId="3" fillId="45" borderId="0" xfId="38" applyFont="1" applyFill="1" applyAlignment="1" applyProtection="1">
      <alignment horizontal="right"/>
      <protection/>
    </xf>
    <xf numFmtId="0" fontId="3" fillId="35" borderId="58" xfId="38" applyFont="1" applyFill="1" applyBorder="1" applyProtection="1">
      <alignment/>
      <protection/>
    </xf>
    <xf numFmtId="170" fontId="79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4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4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4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4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4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4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4" fillId="44" borderId="62" xfId="39" applyNumberFormat="1" applyFont="1" applyFill="1" applyBorder="1" applyAlignment="1" applyProtection="1">
      <alignment/>
      <protection/>
    </xf>
    <xf numFmtId="164" fontId="3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4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4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4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0" fillId="51" borderId="70" xfId="0" applyFont="1" applyFill="1" applyBorder="1" applyAlignment="1" applyProtection="1">
      <alignment/>
      <protection/>
    </xf>
    <xf numFmtId="0" fontId="81" fillId="51" borderId="71" xfId="0" applyFont="1" applyFill="1" applyBorder="1" applyAlignment="1" applyProtection="1">
      <alignment/>
      <protection/>
    </xf>
    <xf numFmtId="0" fontId="80" fillId="51" borderId="72" xfId="0" applyFont="1" applyFill="1" applyBorder="1" applyAlignment="1" applyProtection="1">
      <alignment/>
      <protection/>
    </xf>
    <xf numFmtId="0" fontId="81" fillId="51" borderId="73" xfId="0" applyFont="1" applyFill="1" applyBorder="1" applyAlignment="1" applyProtection="1">
      <alignment/>
      <protection/>
    </xf>
    <xf numFmtId="173" fontId="82" fillId="51" borderId="73" xfId="0" applyNumberFormat="1" applyFont="1" applyFill="1" applyBorder="1" applyAlignment="1" applyProtection="1">
      <alignment horizontal="left"/>
      <protection/>
    </xf>
    <xf numFmtId="0" fontId="81" fillId="51" borderId="74" xfId="0" applyFont="1" applyFill="1" applyBorder="1" applyAlignment="1" applyProtection="1">
      <alignment vertical="center"/>
      <protection/>
    </xf>
    <xf numFmtId="0" fontId="33" fillId="51" borderId="72" xfId="0" applyFont="1" applyFill="1" applyBorder="1" applyAlignment="1" applyProtection="1">
      <alignment vertical="center"/>
      <protection/>
    </xf>
    <xf numFmtId="0" fontId="33" fillId="51" borderId="75" xfId="0" applyFont="1" applyFill="1" applyBorder="1" applyAlignment="1" applyProtection="1">
      <alignment vertical="center"/>
      <protection/>
    </xf>
    <xf numFmtId="0" fontId="83" fillId="41" borderId="0" xfId="38" applyFont="1" applyFill="1" applyAlignment="1" applyProtection="1">
      <alignment horizontal="center"/>
      <protection/>
    </xf>
    <xf numFmtId="0" fontId="84" fillId="45" borderId="0" xfId="38" applyFont="1" applyFill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76" xfId="39" applyNumberFormat="1" applyFont="1" applyFill="1" applyBorder="1" applyAlignment="1" applyProtection="1">
      <alignment horizontal="center" vertical="center"/>
      <protection/>
    </xf>
    <xf numFmtId="171" fontId="3" fillId="26" borderId="77" xfId="39" applyNumberFormat="1" applyFont="1" applyFill="1" applyBorder="1" applyAlignment="1" applyProtection="1">
      <alignment horizontal="center" vertical="center"/>
      <protection/>
    </xf>
    <xf numFmtId="4" fontId="7" fillId="44" borderId="78" xfId="0" applyNumberFormat="1" applyFont="1" applyFill="1" applyBorder="1" applyAlignment="1" applyProtection="1">
      <alignment horizontal="center"/>
      <protection/>
    </xf>
    <xf numFmtId="0" fontId="3" fillId="41" borderId="79" xfId="38" applyFont="1" applyFill="1" applyBorder="1" applyAlignment="1" applyProtection="1">
      <alignment horizontal="center" wrapText="1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0" fontId="3" fillId="41" borderId="81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2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3" fillId="33" borderId="76" xfId="38" applyFont="1" applyFill="1" applyBorder="1" applyAlignment="1" applyProtection="1">
      <alignment horizontal="center" vertical="center" wrapText="1"/>
      <protection/>
    </xf>
    <xf numFmtId="0" fontId="23" fillId="33" borderId="83" xfId="38" applyFont="1" applyFill="1" applyBorder="1" applyAlignment="1" applyProtection="1">
      <alignment horizontal="center" vertical="center" wrapText="1"/>
      <protection/>
    </xf>
    <xf numFmtId="0" fontId="23" fillId="33" borderId="77" xfId="38" applyFont="1" applyFill="1" applyBorder="1" applyAlignment="1" applyProtection="1">
      <alignment horizontal="center" vertical="center" wrapText="1"/>
      <protection/>
    </xf>
    <xf numFmtId="0" fontId="25" fillId="41" borderId="60" xfId="38" applyFont="1" applyFill="1" applyBorder="1" applyAlignment="1" applyProtection="1">
      <alignment horizontal="center" vertical="center"/>
      <protection/>
    </xf>
    <xf numFmtId="0" fontId="25" fillId="41" borderId="61" xfId="38" applyFont="1" applyFill="1" applyBorder="1" applyAlignment="1" applyProtection="1">
      <alignment horizontal="center" vertical="center"/>
      <protection/>
    </xf>
    <xf numFmtId="0" fontId="85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166" fontId="23" fillId="35" borderId="0" xfId="39" applyNumberFormat="1" applyFont="1" applyFill="1" applyAlignment="1" applyProtection="1">
      <alignment horizontal="center"/>
      <protection/>
    </xf>
    <xf numFmtId="38" fontId="23" fillId="35" borderId="84" xfId="39" applyNumberFormat="1" applyFont="1" applyFill="1" applyBorder="1" applyAlignment="1" applyProtection="1">
      <alignment horizontal="center"/>
      <protection/>
    </xf>
    <xf numFmtId="167" fontId="3" fillId="26" borderId="85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5" fillId="33" borderId="60" xfId="38" applyFont="1" applyFill="1" applyBorder="1" applyAlignment="1" applyProtection="1">
      <alignment horizontal="center" vertical="center"/>
      <protection/>
    </xf>
    <xf numFmtId="0" fontId="25" fillId="33" borderId="86" xfId="38" applyFont="1" applyFill="1" applyBorder="1" applyAlignment="1" applyProtection="1">
      <alignment horizontal="center" vertical="center"/>
      <protection/>
    </xf>
    <xf numFmtId="0" fontId="25" fillId="33" borderId="61" xfId="38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8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12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31 март 2023 г.</v>
          </cell>
        </row>
        <row r="384">
          <cell r="S384">
            <v>760982.09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760982.09</v>
          </cell>
          <cell r="AP384">
            <v>0</v>
          </cell>
        </row>
        <row r="385">
          <cell r="S385">
            <v>3573.52</v>
          </cell>
          <cell r="T385">
            <v>0</v>
          </cell>
          <cell r="Z385">
            <v>9321.66</v>
          </cell>
          <cell r="AA385">
            <v>0</v>
          </cell>
          <cell r="AG385">
            <v>0</v>
          </cell>
          <cell r="AH385">
            <v>0</v>
          </cell>
          <cell r="AO385">
            <v>12895.18</v>
          </cell>
          <cell r="AP385">
            <v>0</v>
          </cell>
        </row>
        <row r="386">
          <cell r="S386">
            <v>310143.98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310143.98</v>
          </cell>
          <cell r="AP386">
            <v>0</v>
          </cell>
        </row>
        <row r="387">
          <cell r="S387">
            <v>1383.64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1383.64</v>
          </cell>
          <cell r="AP387">
            <v>0</v>
          </cell>
        </row>
        <row r="388">
          <cell r="S388">
            <v>344.72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344.72</v>
          </cell>
          <cell r="AP388">
            <v>0</v>
          </cell>
        </row>
        <row r="389">
          <cell r="S389">
            <v>110350.45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110350.45</v>
          </cell>
          <cell r="AP389">
            <v>0</v>
          </cell>
        </row>
        <row r="390">
          <cell r="S390">
            <v>92658.35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92658.35</v>
          </cell>
          <cell r="AP390">
            <v>0</v>
          </cell>
        </row>
        <row r="391">
          <cell r="S391">
            <v>14801.16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14801.16</v>
          </cell>
          <cell r="AP391">
            <v>0</v>
          </cell>
        </row>
        <row r="392">
          <cell r="S392">
            <v>4108.84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4108.84</v>
          </cell>
          <cell r="AP392">
            <v>0</v>
          </cell>
        </row>
        <row r="393">
          <cell r="S393">
            <v>100702.92</v>
          </cell>
          <cell r="T393">
            <v>0</v>
          </cell>
          <cell r="Z393">
            <v>0</v>
          </cell>
          <cell r="AA393">
            <v>0</v>
          </cell>
          <cell r="AG393">
            <v>0</v>
          </cell>
          <cell r="AH393">
            <v>0</v>
          </cell>
          <cell r="AO393">
            <v>100702.92</v>
          </cell>
          <cell r="AP393">
            <v>0</v>
          </cell>
        </row>
        <row r="394">
          <cell r="S394">
            <v>9065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9065</v>
          </cell>
          <cell r="AP394">
            <v>0</v>
          </cell>
        </row>
        <row r="395">
          <cell r="S395">
            <v>692.78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692.78</v>
          </cell>
          <cell r="AP395">
            <v>0</v>
          </cell>
        </row>
        <row r="396">
          <cell r="S396">
            <v>2578.2999999999956</v>
          </cell>
          <cell r="T396">
            <v>0</v>
          </cell>
          <cell r="Z396">
            <v>228</v>
          </cell>
          <cell r="AA396">
            <v>0</v>
          </cell>
          <cell r="AG396">
            <v>0</v>
          </cell>
          <cell r="AH396">
            <v>0</v>
          </cell>
          <cell r="AO396">
            <v>2806.2999999999956</v>
          </cell>
          <cell r="AP396">
            <v>0</v>
          </cell>
        </row>
        <row r="397">
          <cell r="S397">
            <v>2172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2172</v>
          </cell>
          <cell r="AP397">
            <v>0</v>
          </cell>
        </row>
        <row r="398">
          <cell r="S398">
            <v>3987.58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3987.58</v>
          </cell>
          <cell r="AP398">
            <v>0</v>
          </cell>
        </row>
        <row r="399">
          <cell r="S399">
            <v>0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0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50405.95</v>
          </cell>
          <cell r="T401">
            <v>0</v>
          </cell>
          <cell r="Z401">
            <v>5520</v>
          </cell>
          <cell r="AA401">
            <v>0</v>
          </cell>
          <cell r="AG401">
            <v>0</v>
          </cell>
          <cell r="AH401">
            <v>0</v>
          </cell>
          <cell r="AO401">
            <v>55925.95</v>
          </cell>
          <cell r="AP401">
            <v>0</v>
          </cell>
        </row>
        <row r="402">
          <cell r="S402">
            <v>2876.01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2876.01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341452.68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341452.68</v>
          </cell>
          <cell r="AP404">
            <v>0</v>
          </cell>
        </row>
        <row r="405">
          <cell r="S405">
            <v>167524.87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167524.87</v>
          </cell>
          <cell r="AP405">
            <v>0</v>
          </cell>
        </row>
        <row r="406">
          <cell r="S406">
            <v>62983.71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62983.71</v>
          </cell>
          <cell r="AP406">
            <v>0</v>
          </cell>
        </row>
        <row r="407">
          <cell r="S407">
            <v>9683.94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9683.94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71334.45</v>
          </cell>
          <cell r="AH408">
            <v>0</v>
          </cell>
          <cell r="AO408">
            <v>71334.45</v>
          </cell>
          <cell r="AP408">
            <v>0</v>
          </cell>
        </row>
        <row r="409">
          <cell r="S409">
            <v>3049.08</v>
          </cell>
          <cell r="T409">
            <v>0</v>
          </cell>
          <cell r="Z409">
            <v>0</v>
          </cell>
          <cell r="AA409">
            <v>0</v>
          </cell>
          <cell r="AG409">
            <v>474302.52</v>
          </cell>
          <cell r="AH409">
            <v>0</v>
          </cell>
          <cell r="AO409">
            <v>477351.60000000003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3858178.45</v>
          </cell>
          <cell r="T411">
            <v>0</v>
          </cell>
          <cell r="Z411">
            <v>35217.37</v>
          </cell>
          <cell r="AA411">
            <v>0</v>
          </cell>
          <cell r="AG411">
            <v>0</v>
          </cell>
          <cell r="AH411">
            <v>0</v>
          </cell>
          <cell r="AO411">
            <v>3893395.8200000003</v>
          </cell>
          <cell r="AP411">
            <v>0</v>
          </cell>
        </row>
        <row r="412">
          <cell r="S412">
            <v>242756.87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242756.87</v>
          </cell>
          <cell r="AP412">
            <v>0</v>
          </cell>
        </row>
        <row r="413">
          <cell r="S413">
            <v>298248.43</v>
          </cell>
          <cell r="T413">
            <v>0</v>
          </cell>
          <cell r="Z413">
            <v>46701.18</v>
          </cell>
          <cell r="AA413">
            <v>0</v>
          </cell>
          <cell r="AG413">
            <v>0</v>
          </cell>
          <cell r="AH413">
            <v>0</v>
          </cell>
          <cell r="AO413">
            <v>344949.61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1248383.49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1248383.49</v>
          </cell>
        </row>
        <row r="417">
          <cell r="S417">
            <v>1057.49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1057.49</v>
          </cell>
          <cell r="AP417">
            <v>0</v>
          </cell>
        </row>
        <row r="418">
          <cell r="S418">
            <v>1586886.31</v>
          </cell>
          <cell r="T418">
            <v>0</v>
          </cell>
          <cell r="Z418">
            <v>2734.69</v>
          </cell>
          <cell r="AA418">
            <v>0</v>
          </cell>
          <cell r="AG418">
            <v>0</v>
          </cell>
          <cell r="AH418">
            <v>0</v>
          </cell>
          <cell r="AO418">
            <v>1589621</v>
          </cell>
          <cell r="AP418">
            <v>0</v>
          </cell>
        </row>
        <row r="419">
          <cell r="S419">
            <v>241907.99</v>
          </cell>
          <cell r="T419">
            <v>0</v>
          </cell>
          <cell r="Z419">
            <v>1186.73</v>
          </cell>
          <cell r="AA419">
            <v>0</v>
          </cell>
          <cell r="AG419">
            <v>0</v>
          </cell>
          <cell r="AH419">
            <v>0</v>
          </cell>
          <cell r="AO419">
            <v>243094.72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149098.92</v>
          </cell>
          <cell r="T421">
            <v>0</v>
          </cell>
          <cell r="Z421">
            <v>664.5999999999999</v>
          </cell>
          <cell r="AA421">
            <v>0</v>
          </cell>
          <cell r="AG421">
            <v>0</v>
          </cell>
          <cell r="AH421">
            <v>0</v>
          </cell>
          <cell r="AO421">
            <v>149763.52000000002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80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80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677.99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677.99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12192.14</v>
          </cell>
          <cell r="T450">
            <v>0</v>
          </cell>
          <cell r="Z450">
            <v>522.75</v>
          </cell>
          <cell r="AA450">
            <v>0</v>
          </cell>
          <cell r="AG450">
            <v>0</v>
          </cell>
          <cell r="AH450">
            <v>0</v>
          </cell>
          <cell r="AO450">
            <v>12714.89</v>
          </cell>
          <cell r="AP450">
            <v>0</v>
          </cell>
        </row>
        <row r="451">
          <cell r="S451">
            <v>0</v>
          </cell>
          <cell r="T451">
            <v>0</v>
          </cell>
          <cell r="Z451">
            <v>0</v>
          </cell>
          <cell r="AA451">
            <v>0</v>
          </cell>
          <cell r="AG451">
            <v>0</v>
          </cell>
          <cell r="AH451">
            <v>0</v>
          </cell>
          <cell r="AO451">
            <v>0</v>
          </cell>
          <cell r="AP451">
            <v>0</v>
          </cell>
        </row>
        <row r="452">
          <cell r="S452">
            <v>1326.85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1326.85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7959.83</v>
          </cell>
          <cell r="T454">
            <v>0</v>
          </cell>
          <cell r="Z454">
            <v>3258</v>
          </cell>
          <cell r="AA454">
            <v>0</v>
          </cell>
          <cell r="AG454">
            <v>0</v>
          </cell>
          <cell r="AH454">
            <v>0</v>
          </cell>
          <cell r="AO454">
            <v>11217.83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30391.25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30391.25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585802.1799999999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585802.1799999999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480120.77</v>
          </cell>
          <cell r="AA513">
            <v>0</v>
          </cell>
          <cell r="AG513">
            <v>0</v>
          </cell>
          <cell r="AH513">
            <v>0</v>
          </cell>
          <cell r="AO513">
            <v>480120.77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10000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10000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24336.31</v>
          </cell>
          <cell r="T594">
            <v>0</v>
          </cell>
          <cell r="Z594">
            <v>0</v>
          </cell>
          <cell r="AA594">
            <v>0</v>
          </cell>
          <cell r="AG594">
            <v>507.33</v>
          </cell>
          <cell r="AH594">
            <v>0</v>
          </cell>
          <cell r="AO594">
            <v>24843.640000000003</v>
          </cell>
          <cell r="AP594">
            <v>0</v>
          </cell>
        </row>
        <row r="595">
          <cell r="S595">
            <v>50323.94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50323.94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431264.21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431264.21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17217.66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17217.66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1972.63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1972.63</v>
          </cell>
          <cell r="AP654">
            <v>0</v>
          </cell>
        </row>
        <row r="655">
          <cell r="S655">
            <v>0</v>
          </cell>
          <cell r="T655">
            <v>1002.44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1002.44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36.65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36.65</v>
          </cell>
        </row>
        <row r="658">
          <cell r="S658">
            <v>0</v>
          </cell>
          <cell r="T658">
            <v>721.97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721.97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1.19</v>
          </cell>
          <cell r="T705">
            <v>0</v>
          </cell>
          <cell r="Z705">
            <v>621.31</v>
          </cell>
          <cell r="AA705">
            <v>0</v>
          </cell>
          <cell r="AG705">
            <v>0</v>
          </cell>
          <cell r="AH705">
            <v>0</v>
          </cell>
          <cell r="AO705">
            <v>622.5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0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0</v>
          </cell>
        </row>
        <row r="719">
          <cell r="S719">
            <v>0</v>
          </cell>
          <cell r="T719">
            <v>677.99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677.99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0</v>
          </cell>
          <cell r="AG726">
            <v>0</v>
          </cell>
          <cell r="AH726">
            <v>0</v>
          </cell>
          <cell r="AO726">
            <v>0</v>
          </cell>
          <cell r="AP726">
            <v>0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1627704</v>
          </cell>
          <cell r="Z744">
            <v>0</v>
          </cell>
          <cell r="AA744">
            <v>27533.91</v>
          </cell>
          <cell r="AG744">
            <v>0</v>
          </cell>
          <cell r="AH744">
            <v>0</v>
          </cell>
          <cell r="AO744">
            <v>0</v>
          </cell>
          <cell r="AP744">
            <v>1655237.91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27533.91</v>
          </cell>
          <cell r="T747">
            <v>0</v>
          </cell>
          <cell r="Z747">
            <v>49959.36</v>
          </cell>
          <cell r="AA747">
            <v>0</v>
          </cell>
          <cell r="AG747">
            <v>0</v>
          </cell>
          <cell r="AH747">
            <v>0</v>
          </cell>
          <cell r="AO747">
            <v>77493.27</v>
          </cell>
          <cell r="AP747">
            <v>0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235174.44</v>
          </cell>
          <cell r="Z753">
            <v>0</v>
          </cell>
          <cell r="AA753">
            <v>6691.879999999999</v>
          </cell>
          <cell r="AG753">
            <v>0</v>
          </cell>
          <cell r="AH753">
            <v>0</v>
          </cell>
          <cell r="AO753">
            <v>0</v>
          </cell>
          <cell r="AP753">
            <v>241866.32</v>
          </cell>
        </row>
        <row r="754">
          <cell r="S754">
            <v>0</v>
          </cell>
          <cell r="T754">
            <v>1704467.35</v>
          </cell>
          <cell r="Z754">
            <v>0</v>
          </cell>
          <cell r="AA754">
            <v>4749.259999999999</v>
          </cell>
          <cell r="AG754">
            <v>0</v>
          </cell>
          <cell r="AH754">
            <v>0</v>
          </cell>
          <cell r="AO754">
            <v>0</v>
          </cell>
          <cell r="AP754">
            <v>1709216.61</v>
          </cell>
        </row>
        <row r="755">
          <cell r="S755">
            <v>0</v>
          </cell>
          <cell r="T755">
            <v>282263.77</v>
          </cell>
          <cell r="Z755">
            <v>0</v>
          </cell>
          <cell r="AA755">
            <v>1982.4</v>
          </cell>
          <cell r="AG755">
            <v>0</v>
          </cell>
          <cell r="AH755">
            <v>0</v>
          </cell>
          <cell r="AO755">
            <v>0</v>
          </cell>
          <cell r="AP755">
            <v>284246.17000000004</v>
          </cell>
        </row>
        <row r="756">
          <cell r="S756">
            <v>0</v>
          </cell>
          <cell r="T756">
            <v>174506.46</v>
          </cell>
          <cell r="Z756">
            <v>0</v>
          </cell>
          <cell r="AA756">
            <v>1179.09</v>
          </cell>
          <cell r="AG756">
            <v>0</v>
          </cell>
          <cell r="AH756">
            <v>0</v>
          </cell>
          <cell r="AO756">
            <v>0</v>
          </cell>
          <cell r="AP756">
            <v>175685.55</v>
          </cell>
        </row>
        <row r="757">
          <cell r="S757">
            <v>0</v>
          </cell>
          <cell r="T757">
            <v>14602.63</v>
          </cell>
          <cell r="Z757">
            <v>14602.630000000001</v>
          </cell>
          <cell r="AA757">
            <v>0</v>
          </cell>
          <cell r="AG757">
            <v>0</v>
          </cell>
          <cell r="AH757">
            <v>0</v>
          </cell>
          <cell r="AO757">
            <v>14602.630000000001</v>
          </cell>
          <cell r="AP757">
            <v>14602.63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0</v>
          </cell>
          <cell r="Z760">
            <v>0</v>
          </cell>
          <cell r="AA760">
            <v>0</v>
          </cell>
          <cell r="AG760">
            <v>0</v>
          </cell>
          <cell r="AH760">
            <v>0</v>
          </cell>
          <cell r="AO760">
            <v>0</v>
          </cell>
          <cell r="AP760">
            <v>0</v>
          </cell>
        </row>
        <row r="761">
          <cell r="S761">
            <v>0</v>
          </cell>
          <cell r="T761">
            <v>0</v>
          </cell>
          <cell r="Z761">
            <v>0</v>
          </cell>
          <cell r="AA761">
            <v>0</v>
          </cell>
          <cell r="AG761">
            <v>0</v>
          </cell>
          <cell r="AH761">
            <v>0</v>
          </cell>
          <cell r="AO761">
            <v>0</v>
          </cell>
          <cell r="AP761">
            <v>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677.99</v>
          </cell>
          <cell r="AO763">
            <v>0</v>
          </cell>
          <cell r="AP763">
            <v>677.99</v>
          </cell>
        </row>
        <row r="764">
          <cell r="S764">
            <v>0</v>
          </cell>
          <cell r="T764">
            <v>37547.23</v>
          </cell>
          <cell r="Z764">
            <v>0</v>
          </cell>
          <cell r="AA764">
            <v>0</v>
          </cell>
          <cell r="AG764">
            <v>0</v>
          </cell>
          <cell r="AH764">
            <v>0</v>
          </cell>
          <cell r="AO764">
            <v>0</v>
          </cell>
          <cell r="AP764">
            <v>37547.23</v>
          </cell>
        </row>
        <row r="765">
          <cell r="S765">
            <v>0</v>
          </cell>
          <cell r="T765">
            <v>28851.58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28851.58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75364.75</v>
          </cell>
          <cell r="Z822">
            <v>0</v>
          </cell>
          <cell r="AA822">
            <v>0</v>
          </cell>
          <cell r="AG822">
            <v>0</v>
          </cell>
          <cell r="AH822">
            <v>0</v>
          </cell>
          <cell r="AO822">
            <v>0</v>
          </cell>
          <cell r="AP822">
            <v>75364.75</v>
          </cell>
        </row>
        <row r="823">
          <cell r="S823">
            <v>0</v>
          </cell>
          <cell r="T823">
            <v>1069.53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1069.53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5779650.63</v>
          </cell>
          <cell r="S464">
            <v>62538.04</v>
          </cell>
          <cell r="V464">
            <v>-2153434.34</v>
          </cell>
          <cell r="Y464">
            <v>3688754.33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-3304.75289</v>
          </cell>
          <cell r="E65">
            <v>5779.65063</v>
          </cell>
          <cell r="G65">
            <v>-608.52251</v>
          </cell>
          <cell r="H65">
            <v>62.53804</v>
          </cell>
          <cell r="J65">
            <v>-545.46631</v>
          </cell>
          <cell r="K65">
            <v>-2153.43434</v>
          </cell>
          <cell r="M65">
            <v>-4458.74171</v>
          </cell>
          <cell r="N65">
            <v>3688.7543300000007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431264.21</v>
          </cell>
          <cell r="E16">
            <v>850133.91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17217.66</v>
          </cell>
          <cell r="E17">
            <v>79413.01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758.62</v>
          </cell>
          <cell r="E21">
            <v>44633.47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16421.17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-1972.63</v>
          </cell>
          <cell r="E29">
            <v>-7899.47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-1972.63</v>
          </cell>
          <cell r="E30">
            <v>-7899.47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1002.44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32340.43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677.99</v>
          </cell>
          <cell r="E37">
            <v>7975.86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1399049.67</v>
          </cell>
          <cell r="E43">
            <v>6491579.04</v>
          </cell>
          <cell r="G43">
            <v>9321.66</v>
          </cell>
          <cell r="H43">
            <v>492</v>
          </cell>
          <cell r="J43">
            <v>0</v>
          </cell>
          <cell r="K43">
            <v>0</v>
          </cell>
        </row>
        <row r="44">
          <cell r="D44">
            <v>68901.61</v>
          </cell>
          <cell r="E44">
            <v>1953473.37</v>
          </cell>
          <cell r="G44">
            <v>5748</v>
          </cell>
          <cell r="H44">
            <v>23990.13</v>
          </cell>
          <cell r="J44">
            <v>0</v>
          </cell>
          <cell r="K44">
            <v>0</v>
          </cell>
        </row>
        <row r="45">
          <cell r="D45">
            <v>587570.29</v>
          </cell>
          <cell r="E45">
            <v>2133754.14</v>
          </cell>
          <cell r="G45">
            <v>0</v>
          </cell>
          <cell r="H45">
            <v>0</v>
          </cell>
          <cell r="J45">
            <v>545636.97</v>
          </cell>
          <cell r="K45">
            <v>2182333.59</v>
          </cell>
        </row>
        <row r="46">
          <cell r="D46">
            <v>3151857.75</v>
          </cell>
          <cell r="E46">
            <v>16908590.69</v>
          </cell>
          <cell r="G46">
            <v>81918.55</v>
          </cell>
          <cell r="H46">
            <v>159670.98</v>
          </cell>
          <cell r="J46">
            <v>0</v>
          </cell>
          <cell r="K46">
            <v>0</v>
          </cell>
        </row>
        <row r="47">
          <cell r="D47">
            <v>1977893.22</v>
          </cell>
          <cell r="E47">
            <v>7465180.26</v>
          </cell>
          <cell r="G47">
            <v>4586.02</v>
          </cell>
          <cell r="H47">
            <v>15416.82</v>
          </cell>
          <cell r="J47">
            <v>0</v>
          </cell>
          <cell r="K47">
            <v>0</v>
          </cell>
        </row>
        <row r="48">
          <cell r="D48">
            <v>80</v>
          </cell>
          <cell r="E48">
            <v>710.68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12192.14</v>
          </cell>
          <cell r="E49">
            <v>66192.68</v>
          </cell>
          <cell r="G49">
            <v>522.75</v>
          </cell>
          <cell r="H49">
            <v>9084.79</v>
          </cell>
          <cell r="J49">
            <v>0</v>
          </cell>
          <cell r="K49">
            <v>0</v>
          </cell>
        </row>
        <row r="50">
          <cell r="D50">
            <v>30391.25</v>
          </cell>
          <cell r="E50">
            <v>30434.82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9286.68</v>
          </cell>
          <cell r="E51">
            <v>38608.48</v>
          </cell>
          <cell r="G51">
            <v>3258</v>
          </cell>
          <cell r="H51">
            <v>8460.58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0</v>
          </cell>
          <cell r="E56">
            <v>22373.68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585802.18</v>
          </cell>
          <cell r="E64">
            <v>1425759</v>
          </cell>
          <cell r="G64">
            <v>480120.77</v>
          </cell>
          <cell r="H64">
            <v>750917.24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10000</v>
          </cell>
          <cell r="E68">
            <v>36000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677.99</v>
          </cell>
          <cell r="E72">
            <v>6887.86</v>
          </cell>
          <cell r="G72">
            <v>0</v>
          </cell>
          <cell r="H72">
            <v>0</v>
          </cell>
          <cell r="J72">
            <v>-677.99</v>
          </cell>
          <cell r="K72">
            <v>-6887.86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4011184.74</v>
          </cell>
          <cell r="E79">
            <v>38197068.59</v>
          </cell>
          <cell r="G79">
            <v>-22425.45</v>
          </cell>
          <cell r="H79">
            <v>1167732.97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-1.19</v>
          </cell>
          <cell r="E84">
            <v>-85.84</v>
          </cell>
          <cell r="G84">
            <v>-621.31</v>
          </cell>
          <cell r="H84">
            <v>-1494.72</v>
          </cell>
          <cell r="J84">
            <v>0</v>
          </cell>
          <cell r="K84">
            <v>0</v>
          </cell>
        </row>
        <row r="88">
          <cell r="D88">
            <v>67044.02</v>
          </cell>
          <cell r="E88">
            <v>3193706.71</v>
          </cell>
          <cell r="G88">
            <v>0</v>
          </cell>
          <cell r="H88">
            <v>-168008.1</v>
          </cell>
          <cell r="J88">
            <v>0</v>
          </cell>
          <cell r="K88">
            <v>-41.32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-3880.05</v>
          </cell>
          <cell r="G92">
            <v>0</v>
          </cell>
          <cell r="H92">
            <v>0</v>
          </cell>
          <cell r="J92">
            <v>0</v>
          </cell>
          <cell r="K92">
            <v>15877.82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76434.28</v>
          </cell>
          <cell r="E99">
            <v>5273.55</v>
          </cell>
          <cell r="G99">
            <v>0</v>
          </cell>
          <cell r="H99">
            <v>0</v>
          </cell>
          <cell r="J99">
            <v>0</v>
          </cell>
          <cell r="K99">
            <v>110393.38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74660.25</v>
          </cell>
          <cell r="E106">
            <v>23565.58</v>
          </cell>
          <cell r="G106">
            <v>0</v>
          </cell>
          <cell r="H106">
            <v>0</v>
          </cell>
          <cell r="J106">
            <v>507.33</v>
          </cell>
          <cell r="K106">
            <v>104218.49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12.04.2023г.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85">
      <selection activeCell="A91" sqref="A91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  <col min="16" max="16" width="20.140625" style="0" customWidth="1"/>
    <col min="17" max="17" width="16.28125" style="0" customWidth="1"/>
  </cols>
  <sheetData>
    <row r="1" spans="1:17" ht="17.25">
      <c r="A1" s="216" t="str">
        <f>+'[2]TRIAL-BALANCE'!E2</f>
        <v>НВУ "ВАСИЛ ЛЕВСКИ"</v>
      </c>
      <c r="B1" s="217"/>
      <c r="C1" s="217"/>
      <c r="D1" s="218"/>
      <c r="E1" s="83" t="s">
        <v>0</v>
      </c>
      <c r="F1" s="84"/>
      <c r="G1" s="219">
        <f>+'[2]TRIAL-BALANCE'!C6</f>
        <v>129009094</v>
      </c>
      <c r="H1" s="220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21" t="str">
        <f>+'[2]BALANCE-SHEET-2023'!A2:D2</f>
        <v>(бюджетна организация, предприятие по чл. 165, ал. 1 от ЗПФ, поделение)</v>
      </c>
      <c r="B2" s="222"/>
      <c r="C2" s="222"/>
      <c r="D2" s="223"/>
      <c r="E2" s="230">
        <f>+'[2]BALANCE-SHEET-2023-leva'!E2</f>
        <v>0</v>
      </c>
      <c r="F2" s="230"/>
      <c r="G2" s="230"/>
      <c r="H2" s="230"/>
      <c r="I2" s="84"/>
      <c r="J2" s="208">
        <f>+'[2]BALANCE-SHEET-2023-leva'!J2:K2</f>
        <v>0</v>
      </c>
      <c r="K2" s="208"/>
      <c r="L2" s="84"/>
      <c r="M2" s="208">
        <f>+'[2]BALANCE-SHEET-2023-leva'!M2:N2</f>
        <v>0</v>
      </c>
      <c r="N2" s="208"/>
      <c r="O2" s="127"/>
      <c r="P2" s="127"/>
      <c r="Q2" s="127"/>
    </row>
    <row r="3" spans="1:17" ht="15">
      <c r="A3" s="224" t="str">
        <f>+'[2]TRIAL-BALANCE'!G4</f>
        <v>гр. Велико Търново, бул. "България" №76</v>
      </c>
      <c r="B3" s="225"/>
      <c r="C3" s="225"/>
      <c r="D3" s="226"/>
      <c r="E3" s="87" t="s">
        <v>3</v>
      </c>
      <c r="F3" s="86"/>
      <c r="G3" s="227">
        <f>+'[2]TRIAL-BALANCE'!J8</f>
        <v>0</v>
      </c>
      <c r="H3" s="228"/>
      <c r="I3" s="84"/>
      <c r="J3" s="120" t="s">
        <v>4</v>
      </c>
      <c r="K3" s="240">
        <f>+'[2]TRIAL-BALANCE'!J8</f>
        <v>0</v>
      </c>
      <c r="L3" s="241"/>
      <c r="M3" s="241"/>
      <c r="N3" s="242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29" t="str">
        <f>+A1</f>
        <v>НВУ "ВАСИЛ ЛЕВСКИ"</v>
      </c>
      <c r="C5" s="229"/>
      <c r="D5" s="229"/>
      <c r="E5" s="229"/>
      <c r="F5" s="229"/>
      <c r="G5" s="229"/>
      <c r="H5" s="91" t="s">
        <v>6</v>
      </c>
      <c r="I5" s="92"/>
      <c r="J5" s="112" t="str">
        <f>+'[2]TRIAL-BALANCE'!H12</f>
        <v>31 март 2023 г.</v>
      </c>
      <c r="K5" s="12"/>
      <c r="L5" s="93"/>
      <c r="M5" s="94" t="str">
        <f>+'[2]TRIAL-BALANCE'!C10</f>
        <v>/с б о р е н/</v>
      </c>
      <c r="N5" s="94" t="str">
        <f>+'[2]BALANCE-SHEET-2023'!N5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33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36" t="s">
        <v>10</v>
      </c>
      <c r="N7" s="237"/>
      <c r="O7" s="127"/>
      <c r="P7" s="127"/>
      <c r="Q7" s="127"/>
    </row>
    <row r="8" spans="1:17" ht="18" thickBot="1">
      <c r="A8" s="40" t="s">
        <v>11</v>
      </c>
      <c r="B8" s="234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38"/>
      <c r="N8" s="239"/>
      <c r="O8" s="127"/>
      <c r="P8" s="127"/>
      <c r="Q8" s="127"/>
    </row>
    <row r="9" spans="1:17" ht="27.75" thickBot="1">
      <c r="A9" s="117">
        <f>+'[2]Income-2023-leva'!A9</f>
        <v>0</v>
      </c>
      <c r="B9" s="235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8" customHeight="1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+'[2]Income-2023-leva'!D13/1000+IF(+'[2]Rounding'!$C$131=$B13,+'[2]Rounding'!D$131,0)+IF(+'[2]Rounding'!$C$132=$B13,+'[2]Rounding'!D$132,0)+IF(+'[2]Rounding'!$C$133=$B13,+'[2]Rounding'!D$133,0)</f>
        <v>0</v>
      </c>
      <c r="E13" s="58">
        <f>+'[2]Income-2023-leva'!E13/1000+IF(+'[2]Rounding'!$C$131=$B13,+'[2]Rounding'!E$131,0)+IF(+'[2]Rounding'!$C$132=$B13,+'[2]Rounding'!E$132,0)+IF(+'[2]Rounding'!$C$133=$B13,+'[2]Rounding'!E$133,0)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+'[2]Income-2023-leva'!G13/1000+IF(+'[2]Rounding'!$G$131=$B13,+'[2]Rounding'!H$131,0)+IF(+'[2]Rounding'!$G$132=$B13,+'[2]Rounding'!H$132,0)+IF(+'[2]Rounding'!$G$133=$B13,+'[2]Rounding'!H$133,0)</f>
        <v>0</v>
      </c>
      <c r="H13" s="58">
        <f>+'[2]Income-2023-leva'!H13/1000+IF(+'[2]Rounding'!$G$131=$B13,+'[2]Rounding'!I$131,0)+IF(+'[2]Rounding'!$G$132=$B13,+'[2]Rounding'!I$132,0)+IF(+'[2]Rounding'!$G$133=$B13,+'[2]Rounding'!I$133,0)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+'[2]Income-2023-leva'!J13/1000+IF(+'[2]Rounding'!$K$131=$B13,+'[2]Rounding'!L$131,0)+IF(+'[2]Rounding'!$K$132=$B13,+'[2]Rounding'!L$132,0)+IF(+'[2]Rounding'!$K$133=$B13,+'[2]Rounding'!L$133,0)</f>
        <v>0</v>
      </c>
      <c r="K13" s="58">
        <f>+'[2]Income-2023-leva'!K13/1000+IF(+'[2]Rounding'!$K$131=$B13,+'[2]Rounding'!M$131,0)+IF(+'[2]Rounding'!$K$132=$B13,+'[2]Rounding'!M$132,0)+IF(+'[2]Rounding'!$K$133=$B13,+'[2]Rounding'!M$133,0)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+'[2]Income-2023-leva'!D14/1000+IF(+'[2]Rounding'!$C$131=$B14,+'[2]Rounding'!D$131,0)+IF(+'[2]Rounding'!$C$132=$B14,+'[2]Rounding'!D$132,0)+IF(+'[2]Rounding'!$C$133=$B14,+'[2]Rounding'!D$133,0)</f>
        <v>0</v>
      </c>
      <c r="E14" s="58">
        <f>+'[2]Income-2023-leva'!E14/1000+IF(+'[2]Rounding'!$C$131=$B14,+'[2]Rounding'!E$131,0)+IF(+'[2]Rounding'!$C$132=$B14,+'[2]Rounding'!E$132,0)+IF(+'[2]Rounding'!$C$133=$B14,+'[2]Rounding'!E$133,0)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+'[2]Income-2023-leva'!G14/1000+IF(+'[2]Rounding'!$G$131=$B14,+'[2]Rounding'!H$131,0)+IF(+'[2]Rounding'!$G$132=$B14,+'[2]Rounding'!H$132,0)+IF(+'[2]Rounding'!$G$133=$B14,+'[2]Rounding'!H$133,0)</f>
        <v>0</v>
      </c>
      <c r="H14" s="58">
        <f>+'[2]Income-2023-leva'!H14/1000+IF(+'[2]Rounding'!$G$131=$B14,+'[2]Rounding'!I$131,0)+IF(+'[2]Rounding'!$G$132=$B14,+'[2]Rounding'!I$132,0)+IF(+'[2]Rounding'!$G$133=$B14,+'[2]Rounding'!I$133,0)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+'[2]Income-2023-leva'!J14/1000+IF(+'[2]Rounding'!$K$131=$B14,+'[2]Rounding'!L$131,0)+IF(+'[2]Rounding'!$K$132=$B14,+'[2]Rounding'!L$132,0)+IF(+'[2]Rounding'!$K$133=$B14,+'[2]Rounding'!L$133,0)</f>
        <v>0</v>
      </c>
      <c r="K14" s="58">
        <f>+'[2]Income-2023-leva'!K14/1000+IF(+'[2]Rounding'!$K$131=$B14,+'[2]Rounding'!M$131,0)+IF(+'[2]Rounding'!$K$132=$B14,+'[2]Rounding'!M$132,0)+IF(+'[2]Rounding'!$K$133=$B14,+'[2]Rounding'!M$133,0)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+'[2]Income-2023-leva'!D15/1000+IF(+'[2]Rounding'!$C$131=$B15,+'[2]Rounding'!D$131,0)+IF(+'[2]Rounding'!$C$132=$B15,+'[2]Rounding'!D$132,0)+IF(+'[2]Rounding'!$C$133=$B15,+'[2]Rounding'!D$133,0)</f>
        <v>0</v>
      </c>
      <c r="E15" s="58">
        <f>+'[2]Income-2023-leva'!E15/1000+IF(+'[2]Rounding'!$C$131=$B15,+'[2]Rounding'!E$131,0)+IF(+'[2]Rounding'!$C$132=$B15,+'[2]Rounding'!E$132,0)+IF(+'[2]Rounding'!$C$133=$B15,+'[2]Rounding'!E$133,0)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+'[2]Income-2023-leva'!G15/1000+IF(+'[2]Rounding'!$G$131=$B15,+'[2]Rounding'!H$131,0)+IF(+'[2]Rounding'!$G$132=$B15,+'[2]Rounding'!H$132,0)+IF(+'[2]Rounding'!$G$133=$B15,+'[2]Rounding'!H$133,0)</f>
        <v>0</v>
      </c>
      <c r="H15" s="58">
        <f>+'[2]Income-2023-leva'!H15/1000+IF(+'[2]Rounding'!$G$131=$B15,+'[2]Rounding'!I$131,0)+IF(+'[2]Rounding'!$G$132=$B15,+'[2]Rounding'!I$132,0)+IF(+'[2]Rounding'!$G$133=$B15,+'[2]Rounding'!I$133,0)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+'[2]Income-2023-leva'!J15/1000+IF(+'[2]Rounding'!$K$131=$B15,+'[2]Rounding'!L$131,0)+IF(+'[2]Rounding'!$K$132=$B15,+'[2]Rounding'!L$132,0)+IF(+'[2]Rounding'!$K$133=$B15,+'[2]Rounding'!L$133,0)</f>
        <v>0</v>
      </c>
      <c r="K15" s="58">
        <f>+'[2]Income-2023-leva'!K15/1000+IF(+'[2]Rounding'!$K$131=$B15,+'[2]Rounding'!M$131,0)+IF(+'[2]Rounding'!$K$132=$B15,+'[2]Rounding'!M$132,0)+IF(+'[2]Rounding'!$K$133=$B15,+'[2]Rounding'!M$133,0)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+'[2]Income-2023-leva'!D16/1000+IF(+'[2]Rounding'!$C$131=$B16,+'[2]Rounding'!D$131,0)+IF(+'[2]Rounding'!$C$132=$B16,+'[2]Rounding'!D$132,0)+IF(+'[2]Rounding'!$C$133=$B16,+'[2]Rounding'!D$133,0)</f>
        <v>431.26421000000005</v>
      </c>
      <c r="E16" s="58">
        <f>+'[2]Income-2023-leva'!E16/1000+IF(+'[2]Rounding'!$C$131=$B16,+'[2]Rounding'!E$131,0)+IF(+'[2]Rounding'!$C$132=$B16,+'[2]Rounding'!E$132,0)+IF(+'[2]Rounding'!$C$133=$B16,+'[2]Rounding'!E$133,0)</f>
        <v>850.13391</v>
      </c>
      <c r="F16" s="24"/>
      <c r="G16" s="57">
        <f>+'[2]Income-2023-leva'!G16/1000+IF(+'[2]Rounding'!$G$131=$B16,+'[2]Rounding'!H$131,0)+IF(+'[2]Rounding'!$G$132=$B16,+'[2]Rounding'!H$132,0)+IF(+'[2]Rounding'!$G$133=$B16,+'[2]Rounding'!H$133,0)</f>
        <v>0</v>
      </c>
      <c r="H16" s="58">
        <f>+'[2]Income-2023-leva'!H16/1000+IF(+'[2]Rounding'!$G$131=$B16,+'[2]Rounding'!I$131,0)+IF(+'[2]Rounding'!$G$132=$B16,+'[2]Rounding'!I$132,0)+IF(+'[2]Rounding'!$G$133=$B16,+'[2]Rounding'!I$133,0)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+'[2]Income-2023-leva'!J16/1000+IF(+'[2]Rounding'!$K$131=$B16,+'[2]Rounding'!L$131,0)+IF(+'[2]Rounding'!$K$132=$B16,+'[2]Rounding'!L$132,0)+IF(+'[2]Rounding'!$K$133=$B16,+'[2]Rounding'!L$133,0)</f>
        <v>0</v>
      </c>
      <c r="K16" s="58">
        <f>+'[2]Income-2023-leva'!K16/1000+IF(+'[2]Rounding'!$K$131=$B16,+'[2]Rounding'!M$131,0)+IF(+'[2]Rounding'!$K$132=$B16,+'[2]Rounding'!M$132,0)+IF(+'[2]Rounding'!$K$133=$B16,+'[2]Rounding'!M$133,0)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431.26421000000005</v>
      </c>
      <c r="N16" s="58">
        <f>++E16+H16+K16+IF(+'[2]Rounding'!$O$131=$B16,+'[2]Rounding'!Q$131,0)+IF(+'[2]Rounding'!$O$132=$B16,+'[2]Rounding'!Q$132,0)+IF(+'[2]Rounding'!$O$133=$B16,+'[2]Rounding'!Q$133,0)</f>
        <v>850.13391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+'[2]Income-2023-leva'!D17/1000+IF(+'[2]Rounding'!$C$131=$B17,+'[2]Rounding'!D$131,0)+IF(+'[2]Rounding'!$C$132=$B17,+'[2]Rounding'!D$132,0)+IF(+'[2]Rounding'!$C$133=$B17,+'[2]Rounding'!D$133,0)</f>
        <v>17.21766</v>
      </c>
      <c r="E17" s="58">
        <f>+'[2]Income-2023-leva'!E17/1000+IF(+'[2]Rounding'!$C$131=$B17,+'[2]Rounding'!E$131,0)+IF(+'[2]Rounding'!$C$132=$B17,+'[2]Rounding'!E$132,0)+IF(+'[2]Rounding'!$C$133=$B17,+'[2]Rounding'!E$133,0)</f>
        <v>79.41301</v>
      </c>
      <c r="F17" s="24"/>
      <c r="G17" s="57">
        <f>+'[2]Income-2023-leva'!G17/1000+IF(+'[2]Rounding'!$G$131=$B17,+'[2]Rounding'!H$131,0)+IF(+'[2]Rounding'!$G$132=$B17,+'[2]Rounding'!H$132,0)+IF(+'[2]Rounding'!$G$133=$B17,+'[2]Rounding'!H$133,0)</f>
        <v>0</v>
      </c>
      <c r="H17" s="58">
        <f>+'[2]Income-2023-leva'!H17/1000+IF(+'[2]Rounding'!$G$131=$B17,+'[2]Rounding'!I$131,0)+IF(+'[2]Rounding'!$G$132=$B17,+'[2]Rounding'!I$132,0)+IF(+'[2]Rounding'!$G$133=$B17,+'[2]Rounding'!I$133,0)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+'[2]Income-2023-leva'!J17/1000+IF(+'[2]Rounding'!$K$131=$B17,+'[2]Rounding'!L$131,0)+IF(+'[2]Rounding'!$K$132=$B17,+'[2]Rounding'!L$132,0)+IF(+'[2]Rounding'!$K$133=$B17,+'[2]Rounding'!L$133,0)</f>
        <v>0</v>
      </c>
      <c r="K17" s="58">
        <f>+'[2]Income-2023-leva'!K17/1000+IF(+'[2]Rounding'!$K$131=$B17,+'[2]Rounding'!M$131,0)+IF(+'[2]Rounding'!$K$132=$B17,+'[2]Rounding'!M$132,0)+IF(+'[2]Rounding'!$K$133=$B17,+'[2]Rounding'!M$133,0)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17.21766</v>
      </c>
      <c r="N17" s="58">
        <f>++E17+H17+K17+IF(+'[2]Rounding'!$O$131=$B17,+'[2]Rounding'!Q$131,0)+IF(+'[2]Rounding'!$O$132=$B17,+'[2]Rounding'!Q$132,0)+IF(+'[2]Rounding'!$O$133=$B17,+'[2]Rounding'!Q$133,0)</f>
        <v>79.41301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+'[2]Income-2023-leva'!D18/1000+IF(+'[2]Rounding'!$C$131=$B18,+'[2]Rounding'!D$131,0)+IF(+'[2]Rounding'!$C$132=$B18,+'[2]Rounding'!D$132,0)+IF(+'[2]Rounding'!$C$133=$B18,+'[2]Rounding'!D$133,0)</f>
        <v>0</v>
      </c>
      <c r="E18" s="58">
        <f>+'[2]Income-2023-leva'!E18/1000+IF(+'[2]Rounding'!$C$131=$B18,+'[2]Rounding'!E$131,0)+IF(+'[2]Rounding'!$C$132=$B18,+'[2]Rounding'!E$132,0)+IF(+'[2]Rounding'!$C$133=$B18,+'[2]Rounding'!E$133,0)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+'[2]Income-2023-leva'!G18/1000+IF(+'[2]Rounding'!$G$131=$B18,+'[2]Rounding'!H$131,0)+IF(+'[2]Rounding'!$G$132=$B18,+'[2]Rounding'!H$132,0)+IF(+'[2]Rounding'!$G$133=$B18,+'[2]Rounding'!H$133,0)</f>
        <v>0</v>
      </c>
      <c r="H18" s="58">
        <f>+'[2]Income-2023-leva'!H18/1000+IF(+'[2]Rounding'!$G$131=$B18,+'[2]Rounding'!I$131,0)+IF(+'[2]Rounding'!$G$132=$B18,+'[2]Rounding'!I$132,0)+IF(+'[2]Rounding'!$G$133=$B18,+'[2]Rounding'!I$133,0)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+'[2]Income-2023-leva'!J18/1000+IF(+'[2]Rounding'!$K$131=$B18,+'[2]Rounding'!L$131,0)+IF(+'[2]Rounding'!$K$132=$B18,+'[2]Rounding'!L$132,0)+IF(+'[2]Rounding'!$K$133=$B18,+'[2]Rounding'!L$133,0)</f>
        <v>0</v>
      </c>
      <c r="K18" s="58">
        <f>+'[2]Income-2023-leva'!K18/1000+IF(+'[2]Rounding'!$K$131=$B18,+'[2]Rounding'!M$131,0)+IF(+'[2]Rounding'!$K$132=$B18,+'[2]Rounding'!M$132,0)+IF(+'[2]Rounding'!$K$133=$B18,+'[2]Rounding'!M$133,0)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+'[2]Income-2023-leva'!D19/1000+IF(+'[2]Rounding'!$C$131=$B19,+'[2]Rounding'!D$131,0)+IF(+'[2]Rounding'!$C$132=$B19,+'[2]Rounding'!D$132,0)+IF(+'[2]Rounding'!$C$133=$B19,+'[2]Rounding'!D$133,0)</f>
        <v>0</v>
      </c>
      <c r="E19" s="58">
        <f>+'[2]Income-2023-leva'!E19/1000+IF(+'[2]Rounding'!$C$131=$B19,+'[2]Rounding'!E$131,0)+IF(+'[2]Rounding'!$C$132=$B19,+'[2]Rounding'!E$132,0)+IF(+'[2]Rounding'!$C$133=$B19,+'[2]Rounding'!E$133,0)</f>
        <v>0</v>
      </c>
      <c r="F19" s="24"/>
      <c r="G19" s="57">
        <f>+'[2]Income-2023-leva'!G19/1000+IF(+'[2]Rounding'!$G$131=$B19,+'[2]Rounding'!H$131,0)+IF(+'[2]Rounding'!$G$132=$B19,+'[2]Rounding'!H$132,0)+IF(+'[2]Rounding'!$G$133=$B19,+'[2]Rounding'!H$133,0)</f>
        <v>0</v>
      </c>
      <c r="H19" s="58">
        <f>+'[2]Income-2023-leva'!H19/1000+IF(+'[2]Rounding'!$G$131=$B19,+'[2]Rounding'!I$131,0)+IF(+'[2]Rounding'!$G$132=$B19,+'[2]Rounding'!I$132,0)+IF(+'[2]Rounding'!$G$133=$B19,+'[2]Rounding'!I$133,0)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+'[2]Income-2023-leva'!J19/1000+IF(+'[2]Rounding'!$K$131=$B19,+'[2]Rounding'!L$131,0)+IF(+'[2]Rounding'!$K$132=$B19,+'[2]Rounding'!L$132,0)+IF(+'[2]Rounding'!$K$133=$B19,+'[2]Rounding'!L$133,0)</f>
        <v>0</v>
      </c>
      <c r="K19" s="58">
        <f>+'[2]Income-2023-leva'!K19/1000+IF(+'[2]Rounding'!$K$131=$B19,+'[2]Rounding'!M$131,0)+IF(+'[2]Rounding'!$K$132=$B19,+'[2]Rounding'!M$132,0)+IF(+'[2]Rounding'!$K$133=$B19,+'[2]Rounding'!M$133,0)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+'[2]Income-2023-leva'!D20/1000+IF(+'[2]Rounding'!$C$131=$B20,+'[2]Rounding'!D$131,0)+IF(+'[2]Rounding'!$C$132=$B20,+'[2]Rounding'!D$132,0)+IF(+'[2]Rounding'!$C$133=$B20,+'[2]Rounding'!D$133,0)</f>
        <v>0</v>
      </c>
      <c r="E20" s="58">
        <f>+'[2]Income-2023-leva'!E20/1000+IF(+'[2]Rounding'!$C$131=$B20,+'[2]Rounding'!E$131,0)+IF(+'[2]Rounding'!$C$132=$B20,+'[2]Rounding'!E$132,0)+IF(+'[2]Rounding'!$C$133=$B20,+'[2]Rounding'!E$133,0)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+'[2]Income-2023-leva'!G20/1000+IF(+'[2]Rounding'!$G$131=$B20,+'[2]Rounding'!H$131,0)+IF(+'[2]Rounding'!$G$132=$B20,+'[2]Rounding'!H$132,0)+IF(+'[2]Rounding'!$G$133=$B20,+'[2]Rounding'!H$133,0)</f>
        <v>0</v>
      </c>
      <c r="H20" s="58">
        <f>+'[2]Income-2023-leva'!H20/1000+IF(+'[2]Rounding'!$G$131=$B20,+'[2]Rounding'!I$131,0)+IF(+'[2]Rounding'!$G$132=$B20,+'[2]Rounding'!I$132,0)+IF(+'[2]Rounding'!$G$133=$B20,+'[2]Rounding'!I$133,0)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+'[2]Income-2023-leva'!J20/1000+IF(+'[2]Rounding'!$K$131=$B20,+'[2]Rounding'!L$131,0)+IF(+'[2]Rounding'!$K$132=$B20,+'[2]Rounding'!L$132,0)+IF(+'[2]Rounding'!$K$133=$B20,+'[2]Rounding'!L$133,0)</f>
        <v>0</v>
      </c>
      <c r="K20" s="58">
        <f>+'[2]Income-2023-leva'!K20/1000+IF(+'[2]Rounding'!$K$131=$B20,+'[2]Rounding'!M$131,0)+IF(+'[2]Rounding'!$K$132=$B20,+'[2]Rounding'!M$132,0)+IF(+'[2]Rounding'!$K$133=$B20,+'[2]Rounding'!M$133,0)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+'[2]Income-2023-leva'!D21/1000+IF(+'[2]Rounding'!$C$131=$B21,+'[2]Rounding'!D$131,0)+IF(+'[2]Rounding'!$C$132=$B21,+'[2]Rounding'!D$132,0)+IF(+'[2]Rounding'!$C$133=$B21,+'[2]Rounding'!D$133,0)</f>
        <v>0.75862</v>
      </c>
      <c r="E21" s="60">
        <f>+'[2]Income-2023-leva'!E21/1000+IF(+'[2]Rounding'!$C$131=$B21,+'[2]Rounding'!E$131,0)+IF(+'[2]Rounding'!$C$132=$B21,+'[2]Rounding'!E$132,0)+IF(+'[2]Rounding'!$C$133=$B21,+'[2]Rounding'!E$133,0)</f>
        <v>44.63347</v>
      </c>
      <c r="F21" s="24"/>
      <c r="G21" s="59">
        <f>+'[2]Income-2023-leva'!G21/1000+IF(+'[2]Rounding'!$G$131=$B21,+'[2]Rounding'!H$131,0)+IF(+'[2]Rounding'!$G$132=$B21,+'[2]Rounding'!H$132,0)+IF(+'[2]Rounding'!$G$133=$B21,+'[2]Rounding'!H$133,0)</f>
        <v>0</v>
      </c>
      <c r="H21" s="60">
        <f>+'[2]Income-2023-leva'!H21/1000+IF(+'[2]Rounding'!$G$131=$B21,+'[2]Rounding'!I$131,0)+IF(+'[2]Rounding'!$G$132=$B21,+'[2]Rounding'!I$132,0)+IF(+'[2]Rounding'!$G$133=$B21,+'[2]Rounding'!I$133,0)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+'[2]Income-2023-leva'!J21/1000+IF(+'[2]Rounding'!$K$131=$B21,+'[2]Rounding'!L$131,0)+IF(+'[2]Rounding'!$K$132=$B21,+'[2]Rounding'!L$132,0)+IF(+'[2]Rounding'!$K$133=$B21,+'[2]Rounding'!L$133,0)</f>
        <v>0</v>
      </c>
      <c r="K21" s="60">
        <f>+'[2]Income-2023-leva'!K21/1000+IF(+'[2]Rounding'!$K$131=$B21,+'[2]Rounding'!M$131,0)+IF(+'[2]Rounding'!$K$132=$B21,+'[2]Rounding'!M$132,0)+IF(+'[2]Rounding'!$K$133=$B21,+'[2]Rounding'!M$133,0)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0.75862</v>
      </c>
      <c r="N21" s="60">
        <f>++E21+H21+K21+IF(+'[2]Rounding'!$O$131=$B21,+'[2]Rounding'!Q$131,0)+IF(+'[2]Rounding'!$O$132=$B21,+'[2]Rounding'!Q$132,0)+IF(+'[2]Rounding'!$O$133=$B21,+'[2]Rounding'!Q$133,0)</f>
        <v>44.63347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449.2404900000001</v>
      </c>
      <c r="E22" s="62">
        <f>+SUM(E13:E21)</f>
        <v>974.18039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449.2404900000001</v>
      </c>
      <c r="N22" s="62">
        <f>+SUM(N13:N21)</f>
        <v>974.18039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+'[2]Income-2023-leva'!D24/1000+IF(+'[2]Rounding'!$C$131=$B24,+'[2]Rounding'!D$131,0)+IF(+'[2]Rounding'!$C$132=$B24,+'[2]Rounding'!D$132,0)+IF(+'[2]Rounding'!$C$133=$B24,+'[2]Rounding'!D$133,0)</f>
        <v>0</v>
      </c>
      <c r="E24" s="58">
        <f>+'[2]Income-2023-leva'!E24/1000+IF(+'[2]Rounding'!$C$131=$B24,+'[2]Rounding'!E$131,0)+IF(+'[2]Rounding'!$C$132=$B24,+'[2]Rounding'!E$132,0)+IF(+'[2]Rounding'!$C$133=$B24,+'[2]Rounding'!E$133,0)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+'[2]Income-2023-leva'!G24/1000+IF(+'[2]Rounding'!$G$131=$B24,+'[2]Rounding'!H$131,0)+IF(+'[2]Rounding'!$G$132=$B24,+'[2]Rounding'!H$132,0)+IF(+'[2]Rounding'!$G$133=$B24,+'[2]Rounding'!H$133,0)</f>
        <v>0</v>
      </c>
      <c r="H24" s="58">
        <f>+'[2]Income-2023-leva'!H24/1000+IF(+'[2]Rounding'!$G$131=$B24,+'[2]Rounding'!I$131,0)+IF(+'[2]Rounding'!$G$132=$B24,+'[2]Rounding'!I$132,0)+IF(+'[2]Rounding'!$G$133=$B24,+'[2]Rounding'!I$133,0)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+'[2]Income-2023-leva'!J24/1000+IF(+'[2]Rounding'!$K$131=$B24,+'[2]Rounding'!L$131,0)+IF(+'[2]Rounding'!$K$132=$B24,+'[2]Rounding'!L$132,0)+IF(+'[2]Rounding'!$K$133=$B24,+'[2]Rounding'!L$133,0)</f>
        <v>0</v>
      </c>
      <c r="K24" s="58">
        <f>+'[2]Income-2023-leva'!K24/1000+IF(+'[2]Rounding'!$K$131=$B24,+'[2]Rounding'!M$131,0)+IF(+'[2]Rounding'!$K$132=$B24,+'[2]Rounding'!M$132,0)+IF(+'[2]Rounding'!$K$133=$B24,+'[2]Rounding'!M$133,0)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+'[2]Income-2023-leva'!D25/1000+IF(+'[2]Rounding'!$C$131=$B25,+'[2]Rounding'!D$131,0)+IF(+'[2]Rounding'!$C$132=$B25,+'[2]Rounding'!D$132,0)+IF(+'[2]Rounding'!$C$133=$B25,+'[2]Rounding'!D$133,0)</f>
        <v>0</v>
      </c>
      <c r="E25" s="58">
        <f>+'[2]Income-2023-leva'!E25/1000+IF(+'[2]Rounding'!$C$131=$B25,+'[2]Rounding'!E$131,0)+IF(+'[2]Rounding'!$C$132=$B25,+'[2]Rounding'!E$132,0)+IF(+'[2]Rounding'!$C$133=$B25,+'[2]Rounding'!E$133,0)</f>
        <v>16.421169999999996</v>
      </c>
      <c r="F25" s="24"/>
      <c r="G25" s="57">
        <f>+'[2]Income-2023-leva'!G25/1000+IF(+'[2]Rounding'!$G$131=$B25,+'[2]Rounding'!H$131,0)+IF(+'[2]Rounding'!$G$132=$B25,+'[2]Rounding'!H$132,0)+IF(+'[2]Rounding'!$G$133=$B25,+'[2]Rounding'!H$133,0)</f>
        <v>0</v>
      </c>
      <c r="H25" s="58">
        <f>+'[2]Income-2023-leva'!H25/1000+IF(+'[2]Rounding'!$G$131=$B25,+'[2]Rounding'!I$131,0)+IF(+'[2]Rounding'!$G$132=$B25,+'[2]Rounding'!I$132,0)+IF(+'[2]Rounding'!$G$133=$B25,+'[2]Rounding'!I$133,0)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+'[2]Income-2023-leva'!J25/1000+IF(+'[2]Rounding'!$K$131=$B25,+'[2]Rounding'!L$131,0)+IF(+'[2]Rounding'!$K$132=$B25,+'[2]Rounding'!L$132,0)+IF(+'[2]Rounding'!$K$133=$B25,+'[2]Rounding'!L$133,0)</f>
        <v>0</v>
      </c>
      <c r="K25" s="58">
        <f>+'[2]Income-2023-leva'!K25/1000+IF(+'[2]Rounding'!$K$131=$B25,+'[2]Rounding'!M$131,0)+IF(+'[2]Rounding'!$K$132=$B25,+'[2]Rounding'!M$132,0)+IF(+'[2]Rounding'!$K$133=$B25,+'[2]Rounding'!M$133,0)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0</v>
      </c>
      <c r="N25" s="58">
        <f>++E25+H25+K25+IF(+'[2]Rounding'!$O$131=$B25,+'[2]Rounding'!Q$131,0)+IF(+'[2]Rounding'!$O$132=$B25,+'[2]Rounding'!Q$132,0)+IF(+'[2]Rounding'!$O$133=$B25,+'[2]Rounding'!Q$133,0)</f>
        <v>16.421169999999996</v>
      </c>
      <c r="O25" s="127"/>
      <c r="P25" s="168" t="s">
        <v>116</v>
      </c>
      <c r="Q25" s="169" t="str">
        <f>+'[2]Income-2023-leva'!Q25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+'[2]Income-2023-leva'!D26/1000+IF(+'[2]Rounding'!$C$131=$B26,+'[2]Rounding'!D$131,0)+IF(+'[2]Rounding'!$C$132=$B26,+'[2]Rounding'!D$132,0)+IF(+'[2]Rounding'!$C$133=$B26,+'[2]Rounding'!D$133,0)</f>
        <v>0</v>
      </c>
      <c r="E26" s="60">
        <f>+'[2]Income-2023-leva'!E26/1000+IF(+'[2]Rounding'!$C$131=$B26,+'[2]Rounding'!E$131,0)+IF(+'[2]Rounding'!$C$132=$B26,+'[2]Rounding'!E$132,0)+IF(+'[2]Rounding'!$C$133=$B26,+'[2]Rounding'!E$133,0)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+'[2]Income-2023-leva'!G26/1000+IF(+'[2]Rounding'!$G$131=$B26,+'[2]Rounding'!H$131,0)+IF(+'[2]Rounding'!$G$132=$B26,+'[2]Rounding'!H$132,0)+IF(+'[2]Rounding'!$G$133=$B26,+'[2]Rounding'!H$133,0)</f>
        <v>0</v>
      </c>
      <c r="H26" s="60">
        <f>+'[2]Income-2023-leva'!H26/1000+IF(+'[2]Rounding'!$G$131=$B26,+'[2]Rounding'!I$131,0)+IF(+'[2]Rounding'!$G$132=$B26,+'[2]Rounding'!I$132,0)+IF(+'[2]Rounding'!$G$133=$B26,+'[2]Rounding'!I$133,0)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+'[2]Income-2023-leva'!J26/1000+IF(+'[2]Rounding'!$K$131=$B26,+'[2]Rounding'!L$131,0)+IF(+'[2]Rounding'!$K$132=$B26,+'[2]Rounding'!L$132,0)+IF(+'[2]Rounding'!$K$133=$B26,+'[2]Rounding'!L$133,0)</f>
        <v>0</v>
      </c>
      <c r="K26" s="60">
        <f>+'[2]Income-2023-leva'!K26/1000+IF(+'[2]Rounding'!$K$131=$B26,+'[2]Rounding'!M$131,0)+IF(+'[2]Rounding'!$K$132=$B26,+'[2]Rounding'!M$132,0)+IF(+'[2]Rounding'!$K$133=$B26,+'[2]Rounding'!M$133,0)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0</v>
      </c>
      <c r="E27" s="62">
        <f>+SUM(E24:E26)</f>
        <v>16.421169999999996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0</v>
      </c>
      <c r="N27" s="62">
        <f>+SUM(N24:N26)</f>
        <v>16.421169999999996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+'[2]Income-2023-leva'!D29/1000+IF(+'[2]Rounding'!$C$131=$B29,+'[2]Rounding'!D$131,0)+IF(+'[2]Rounding'!$C$132=$B29,+'[2]Rounding'!D$132,0)+IF(+'[2]Rounding'!$C$133=$B29,+'[2]Rounding'!D$133,0)</f>
        <v>-1.97263</v>
      </c>
      <c r="E29" s="62">
        <f>+'[2]Income-2023-leva'!E29/1000+IF(+'[2]Rounding'!$C$131=$B29,+'[2]Rounding'!E$131,0)+IF(+'[2]Rounding'!$C$132=$B29,+'[2]Rounding'!E$132,0)+IF(+'[2]Rounding'!$C$133=$B29,+'[2]Rounding'!E$133,0)</f>
        <v>-7.89947</v>
      </c>
      <c r="F29" s="24"/>
      <c r="G29" s="61">
        <f>+'[2]Income-2023-leva'!G29/1000+IF(+'[2]Rounding'!$G$131=$B29,+'[2]Rounding'!H$131,0)+IF(+'[2]Rounding'!$G$132=$B29,+'[2]Rounding'!H$132,0)+IF(+'[2]Rounding'!$G$133=$B29,+'[2]Rounding'!H$133,0)</f>
        <v>0</v>
      </c>
      <c r="H29" s="62">
        <f>+'[2]Income-2023-leva'!H29/1000+IF(+'[2]Rounding'!$G$131=$B29,+'[2]Rounding'!I$131,0)+IF(+'[2]Rounding'!$G$132=$B29,+'[2]Rounding'!I$132,0)+IF(+'[2]Rounding'!$G$133=$B29,+'[2]Rounding'!I$133,0)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+'[2]Income-2023-leva'!J29/1000+IF(+'[2]Rounding'!$K$131=$B29,+'[2]Rounding'!L$131,0)+IF(+'[2]Rounding'!$K$132=$B29,+'[2]Rounding'!L$132,0)+IF(+'[2]Rounding'!$K$133=$B29,+'[2]Rounding'!L$133,0)</f>
        <v>0</v>
      </c>
      <c r="K29" s="62">
        <f>+'[2]Income-2023-leva'!K29/1000+IF(+'[2]Rounding'!$K$131=$B29,+'[2]Rounding'!M$131,0)+IF(+'[2]Rounding'!$K$132=$B29,+'[2]Rounding'!M$132,0)+IF(+'[2]Rounding'!$K$133=$B29,+'[2]Rounding'!M$133,0)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-1.97263</v>
      </c>
      <c r="N29" s="62">
        <f>+E29+H29+K29+IF(+'[2]Rounding'!$O$131=$B29,+'[2]Rounding'!Q$131,0)+IF(+'[2]Rounding'!$O$132=$B29,+'[2]Rounding'!Q$132,0)+IF(+'[2]Rounding'!$O$133=$B29,+'[2]Rounding'!Q$133,0)+Q29</f>
        <v>-7.89947</v>
      </c>
      <c r="O29" s="127"/>
      <c r="P29" s="175">
        <f>+'[2]Income-2023-leva'!P29/1000</f>
        <v>0</v>
      </c>
      <c r="Q29" s="176">
        <f>+'[2]Income-2023-leva'!Q29/1000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+'[2]Income-2023-leva'!D30/1000</f>
        <v>-1.97263</v>
      </c>
      <c r="E30" s="116">
        <f>+'[2]Income-2023-leva'!E30/1000</f>
        <v>-7.89947</v>
      </c>
      <c r="F30" s="24"/>
      <c r="G30" s="115">
        <f>+'[2]Income-2023-leva'!G30/1000</f>
        <v>0</v>
      </c>
      <c r="H30" s="116">
        <f>+'[2]Income-2023-leva'!H30/1000</f>
        <v>0</v>
      </c>
      <c r="I30" s="24"/>
      <c r="J30" s="115">
        <f>+'[2]Income-2023-leva'!J30/1000</f>
        <v>0</v>
      </c>
      <c r="K30" s="116">
        <f>+'[2]Income-2023-leva'!K30/1000</f>
        <v>0</v>
      </c>
      <c r="L30" s="24"/>
      <c r="M30" s="115">
        <f>++D30+G30+J30</f>
        <v>-1.97263</v>
      </c>
      <c r="N30" s="116">
        <f>+E30+H30+K30</f>
        <v>-7.89947</v>
      </c>
      <c r="O30" s="127"/>
      <c r="P30" s="215" t="str">
        <f>+'[2]Income-2023-leva'!P30:Q30</f>
        <v>O K</v>
      </c>
      <c r="Q30" s="215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09">
        <f>+IF(P30="O K",0,"N o ")</f>
        <v>0</v>
      </c>
      <c r="Q31" s="209"/>
    </row>
    <row r="32" spans="1:17" ht="15">
      <c r="A32" s="6" t="s">
        <v>38</v>
      </c>
      <c r="B32" s="7">
        <v>740</v>
      </c>
      <c r="C32" s="24"/>
      <c r="D32" s="61">
        <f>+'[2]Income-2023-leva'!D32/1000+IF(+'[2]Rounding'!$C$131=$B32,+'[2]Rounding'!D$131,0)+IF(+'[2]Rounding'!$C$132=$B32,+'[2]Rounding'!D$132,0)+IF(+'[2]Rounding'!$C$133=$B32,+'[2]Rounding'!D$133,0)</f>
        <v>1.00244</v>
      </c>
      <c r="E32" s="62">
        <f>+'[2]Income-2023-leva'!E32/1000+IF(+'[2]Rounding'!$C$131=$B32,+'[2]Rounding'!E$131,0)+IF(+'[2]Rounding'!$C$132=$B32,+'[2]Rounding'!E$132,0)+IF(+'[2]Rounding'!$C$133=$B32,+'[2]Rounding'!E$133,0)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+'[2]Income-2023-leva'!G32/1000+IF(+'[2]Rounding'!$G$131=$B32,+'[2]Rounding'!H$131,0)+IF(+'[2]Rounding'!$G$132=$B32,+'[2]Rounding'!H$132,0)+IF(+'[2]Rounding'!$G$133=$B32,+'[2]Rounding'!H$133,0)</f>
        <v>0</v>
      </c>
      <c r="H32" s="62">
        <f>+'[2]Income-2023-leva'!H32/1000+IF(+'[2]Rounding'!$G$131=$B32,+'[2]Rounding'!I$131,0)+IF(+'[2]Rounding'!$G$132=$B32,+'[2]Rounding'!I$132,0)+IF(+'[2]Rounding'!$G$133=$B32,+'[2]Rounding'!I$133,0)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+'[2]Income-2023-leva'!J32/1000+IF(+'[2]Rounding'!$K$131=$B32,+'[2]Rounding'!L$131,0)+IF(+'[2]Rounding'!$K$132=$B32,+'[2]Rounding'!L$132,0)+IF(+'[2]Rounding'!$K$133=$B32,+'[2]Rounding'!L$133,0)</f>
        <v>0</v>
      </c>
      <c r="K32" s="62">
        <f>+'[2]Income-2023-leva'!K32/1000+IF(+'[2]Rounding'!$K$131=$B32,+'[2]Rounding'!M$131,0)+IF(+'[2]Rounding'!$K$132=$B32,+'[2]Rounding'!M$132,0)+IF(+'[2]Rounding'!$K$133=$B32,+'[2]Rounding'!M$133,0)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1.00244</v>
      </c>
      <c r="N32" s="62">
        <f>++E32+H32+K32+IF(+'[2]Rounding'!$O$131=$B32,+'[2]Rounding'!Q$131,0)+IF(+'[2]Rounding'!$O$132=$B32,+'[2]Rounding'!Q$132,0)+IF(+'[2]Rounding'!$O$133=$B32,+'[2]Rounding'!Q$133,0)</f>
        <v>0</v>
      </c>
      <c r="O32" s="127"/>
      <c r="P32" s="210" t="str">
        <f>+'[2]Income-2023-leva'!P32:Q32</f>
        <v>O K</v>
      </c>
      <c r="Q32" s="210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+'[2]Income-2023-leva'!D34/1000+IF(+'[2]Rounding'!$C$131=$B34,+'[2]Rounding'!D$131,0)+IF(+'[2]Rounding'!$C$132=$B34,+'[2]Rounding'!D$132,0)+IF(+'[2]Rounding'!$C$133=$B34,+'[2]Rounding'!D$133,0)</f>
        <v>0</v>
      </c>
      <c r="E34" s="58">
        <f>+'[2]Income-2023-leva'!E34/1000+IF(+'[2]Rounding'!$C$131=$B34,+'[2]Rounding'!E$131,0)+IF(+'[2]Rounding'!$C$132=$B34,+'[2]Rounding'!E$132,0)+IF(+'[2]Rounding'!$C$133=$B34,+'[2]Rounding'!E$133,0)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+'[2]Income-2023-leva'!G34/1000+IF(+'[2]Rounding'!$G$131=$B34,+'[2]Rounding'!H$131,0)+IF(+'[2]Rounding'!$G$132=$B34,+'[2]Rounding'!H$132,0)+IF(+'[2]Rounding'!$G$133=$B34,+'[2]Rounding'!H$133,0)</f>
        <v>0</v>
      </c>
      <c r="H34" s="58">
        <f>+'[2]Income-2023-leva'!H34/1000+IF(+'[2]Rounding'!$G$131=$B34,+'[2]Rounding'!I$131,0)+IF(+'[2]Rounding'!$G$132=$B34,+'[2]Rounding'!I$132,0)+IF(+'[2]Rounding'!$G$133=$B34,+'[2]Rounding'!I$133,0)</f>
        <v>32.34043</v>
      </c>
      <c r="I34" s="24"/>
      <c r="J34" s="57">
        <f>+'[2]Income-2023-leva'!J34/1000+IF(+'[2]Rounding'!$K$131=$B34,+'[2]Rounding'!L$131,0)+IF(+'[2]Rounding'!$K$132=$B34,+'[2]Rounding'!L$132,0)+IF(+'[2]Rounding'!$K$133=$B34,+'[2]Rounding'!L$133,0)</f>
        <v>0</v>
      </c>
      <c r="K34" s="58">
        <f>+'[2]Income-2023-leva'!K34/1000+IF(+'[2]Rounding'!$K$131=$B34,+'[2]Rounding'!M$131,0)+IF(+'[2]Rounding'!$K$132=$B34,+'[2]Rounding'!M$132,0)+IF(+'[2]Rounding'!$K$133=$B34,+'[2]Rounding'!M$133,0)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0</v>
      </c>
      <c r="N34" s="58">
        <f>++E34+H34+K34+IF(+'[2]Rounding'!$O$131=$B34,+'[2]Rounding'!Q$131,0)+IF(+'[2]Rounding'!$O$132=$B34,+'[2]Rounding'!Q$132,0)+IF(+'[2]Rounding'!$O$133=$B34,+'[2]Rounding'!Q$133,0)</f>
        <v>32.34043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+'[2]Income-2023-leva'!D35/1000+IF(+'[2]Rounding'!$C$131=$B35,+'[2]Rounding'!D$131,0)+IF(+'[2]Rounding'!$C$132=$B35,+'[2]Rounding'!D$132,0)+IF(+'[2]Rounding'!$C$133=$B35,+'[2]Rounding'!D$133,0)</f>
        <v>0</v>
      </c>
      <c r="E35" s="58">
        <f>+'[2]Income-2023-leva'!E35/1000+IF(+'[2]Rounding'!$C$131=$B35,+'[2]Rounding'!E$131,0)+IF(+'[2]Rounding'!$C$132=$B35,+'[2]Rounding'!E$132,0)+IF(+'[2]Rounding'!$C$133=$B35,+'[2]Rounding'!E$133,0)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+'[2]Income-2023-leva'!G35/1000+IF(+'[2]Rounding'!$G$131=$B35,+'[2]Rounding'!H$131,0)+IF(+'[2]Rounding'!$G$132=$B35,+'[2]Rounding'!H$132,0)+IF(+'[2]Rounding'!$G$133=$B35,+'[2]Rounding'!H$133,0)</f>
        <v>0</v>
      </c>
      <c r="H35" s="58">
        <f>+'[2]Income-2023-leva'!H35/1000+IF(+'[2]Rounding'!$G$131=$B35,+'[2]Rounding'!I$131,0)+IF(+'[2]Rounding'!$G$132=$B35,+'[2]Rounding'!I$132,0)+IF(+'[2]Rounding'!$G$133=$B35,+'[2]Rounding'!I$133,0)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+'[2]Income-2023-leva'!J35/1000+IF(+'[2]Rounding'!$K$131=$B35,+'[2]Rounding'!L$131,0)+IF(+'[2]Rounding'!$K$132=$B35,+'[2]Rounding'!L$132,0)+IF(+'[2]Rounding'!$K$133=$B35,+'[2]Rounding'!L$133,0)</f>
        <v>0</v>
      </c>
      <c r="K35" s="58">
        <f>+'[2]Income-2023-leva'!K35/1000+IF(+'[2]Rounding'!$K$131=$B35,+'[2]Rounding'!M$131,0)+IF(+'[2]Rounding'!$K$132=$B35,+'[2]Rounding'!M$132,0)+IF(+'[2]Rounding'!$K$133=$B35,+'[2]Rounding'!M$133,0)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+'[2]Income-2023-leva'!D36/1000+IF(+'[2]Rounding'!$C$131=$B36,+'[2]Rounding'!D$131,0)+IF(+'[2]Rounding'!$C$132=$B36,+'[2]Rounding'!D$132,0)+IF(+'[2]Rounding'!$C$133=$B36,+'[2]Rounding'!D$133,0)</f>
        <v>0</v>
      </c>
      <c r="E36" s="58">
        <f>+'[2]Income-2023-leva'!E36/1000+IF(+'[2]Rounding'!$C$131=$B36,+'[2]Rounding'!E$131,0)+IF(+'[2]Rounding'!$C$132=$B36,+'[2]Rounding'!E$132,0)+IF(+'[2]Rounding'!$C$133=$B36,+'[2]Rounding'!E$133,0)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+'[2]Income-2023-leva'!G36/1000+IF(+'[2]Rounding'!$G$131=$B36,+'[2]Rounding'!H$131,0)+IF(+'[2]Rounding'!$G$132=$B36,+'[2]Rounding'!H$132,0)+IF(+'[2]Rounding'!$G$133=$B36,+'[2]Rounding'!H$133,0)</f>
        <v>0</v>
      </c>
      <c r="H36" s="58">
        <f>+'[2]Income-2023-leva'!H36/1000+IF(+'[2]Rounding'!$G$131=$B36,+'[2]Rounding'!I$131,0)+IF(+'[2]Rounding'!$G$132=$B36,+'[2]Rounding'!I$132,0)+IF(+'[2]Rounding'!$G$133=$B36,+'[2]Rounding'!I$133,0)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+'[2]Income-2023-leva'!J36/1000+IF(+'[2]Rounding'!$K$131=$B36,+'[2]Rounding'!L$131,0)+IF(+'[2]Rounding'!$K$132=$B36,+'[2]Rounding'!L$132,0)+IF(+'[2]Rounding'!$K$133=$B36,+'[2]Rounding'!L$133,0)</f>
        <v>0</v>
      </c>
      <c r="K36" s="58">
        <f>+'[2]Income-2023-leva'!K36/1000+IF(+'[2]Rounding'!$K$131=$B36,+'[2]Rounding'!M$131,0)+IF(+'[2]Rounding'!$K$132=$B36,+'[2]Rounding'!M$132,0)+IF(+'[2]Rounding'!$K$133=$B36,+'[2]Rounding'!M$133,0)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+'[2]Income-2023-leva'!D37/1000+IF(+'[2]Rounding'!$C$131=$B37,+'[2]Rounding'!D$131,0)+IF(+'[2]Rounding'!$C$132=$B37,+'[2]Rounding'!D$132,0)+IF(+'[2]Rounding'!$C$133=$B37,+'[2]Rounding'!D$133,0)</f>
        <v>0.67799</v>
      </c>
      <c r="E37" s="60">
        <f>+'[2]Income-2023-leva'!E37/1000+IF(+'[2]Rounding'!$C$131=$B37,+'[2]Rounding'!E$131,0)+IF(+'[2]Rounding'!$C$132=$B37,+'[2]Rounding'!E$132,0)+IF(+'[2]Rounding'!$C$133=$B37,+'[2]Rounding'!E$133,0)</f>
        <v>7.97586</v>
      </c>
      <c r="F37" s="24"/>
      <c r="G37" s="59">
        <f>+'[2]Income-2023-leva'!G37/1000+IF(+'[2]Rounding'!$G$131=$B37,+'[2]Rounding'!H$131,0)+IF(+'[2]Rounding'!$G$132=$B37,+'[2]Rounding'!H$132,0)+IF(+'[2]Rounding'!$G$133=$B37,+'[2]Rounding'!H$133,0)</f>
        <v>0</v>
      </c>
      <c r="H37" s="60">
        <f>+'[2]Income-2023-leva'!H37/1000+IF(+'[2]Rounding'!$G$131=$B37,+'[2]Rounding'!I$131,0)+IF(+'[2]Rounding'!$G$132=$B37,+'[2]Rounding'!I$132,0)+IF(+'[2]Rounding'!$G$133=$B37,+'[2]Rounding'!I$133,0)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+'[2]Income-2023-leva'!J37/1000+IF(+'[2]Rounding'!$K$131=$B37,+'[2]Rounding'!L$131,0)+IF(+'[2]Rounding'!$K$132=$B37,+'[2]Rounding'!L$132,0)+IF(+'[2]Rounding'!$K$133=$B37,+'[2]Rounding'!L$133,0)</f>
        <v>0</v>
      </c>
      <c r="K37" s="60">
        <f>+'[2]Income-2023-leva'!K37/1000+IF(+'[2]Rounding'!$K$131=$B37,+'[2]Rounding'!M$131,0)+IF(+'[2]Rounding'!$K$132=$B37,+'[2]Rounding'!M$132,0)+IF(+'[2]Rounding'!$K$133=$B37,+'[2]Rounding'!M$133,0)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0.67799</v>
      </c>
      <c r="N37" s="60">
        <f>++E37+H37+K37+IF(+'[2]Rounding'!$O$131=$B37,+'[2]Rounding'!Q$131,0)+IF(+'[2]Rounding'!$O$132=$B37,+'[2]Rounding'!Q$132,0)+IF(+'[2]Rounding'!$O$133=$B37,+'[2]Rounding'!Q$133,0)</f>
        <v>7.97586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0.67799</v>
      </c>
      <c r="E38" s="62">
        <f>+SUM(E34:E37)</f>
        <v>7.97586</v>
      </c>
      <c r="F38" s="24"/>
      <c r="G38" s="61">
        <f>+SUM(G34:G37)</f>
        <v>0</v>
      </c>
      <c r="H38" s="62">
        <f>+SUM(H34:H37)</f>
        <v>32.34043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0.67799</v>
      </c>
      <c r="N38" s="62">
        <f>+SUM(N34:N37)</f>
        <v>40.316289999999995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448.9482900000001</v>
      </c>
      <c r="E40" s="66">
        <f>+E22+E27+E29+E32+E38</f>
        <v>990.67795</v>
      </c>
      <c r="F40" s="24"/>
      <c r="G40" s="65">
        <f>+G22+G27+G29+G32+G38</f>
        <v>0</v>
      </c>
      <c r="H40" s="66">
        <f>+H22+H27+H29+H32+H38</f>
        <v>32.34043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448.9482900000001</v>
      </c>
      <c r="N40" s="66">
        <f>+N22+N27+N29+N32+N38</f>
        <v>1023.01838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+'[2]Income-2023-leva'!D43/1000+IF(+'[2]Rounding'!$C$131=$B43,+'[2]Rounding'!D$131,0)+IF(+'[2]Rounding'!$C$132=$B43,+'[2]Rounding'!D$132,0)+IF(+'[2]Rounding'!$C$133=$B43,+'[2]Rounding'!D$133,0)</f>
        <v>1399.0496699999999</v>
      </c>
      <c r="E43" s="58">
        <f>+'[2]Income-2023-leva'!E43/1000+IF(+'[2]Rounding'!$C$131=$B43,+'[2]Rounding'!E$131,0)+IF(+'[2]Rounding'!$C$132=$B43,+'[2]Rounding'!E$132,0)+IF(+'[2]Rounding'!$C$133=$B43,+'[2]Rounding'!E$133,0)</f>
        <v>6491.57904</v>
      </c>
      <c r="F43" s="24"/>
      <c r="G43" s="57">
        <f>+'[2]Income-2023-leva'!G43/1000+IF(+'[2]Rounding'!$G$131=$B43,+'[2]Rounding'!H$131,0)+IF(+'[2]Rounding'!$G$132=$B43,+'[2]Rounding'!H$132,0)+IF(+'[2]Rounding'!$G$133=$B43,+'[2]Rounding'!H$133,0)</f>
        <v>9.32166</v>
      </c>
      <c r="H43" s="58">
        <f>+'[2]Income-2023-leva'!H43/1000+IF(+'[2]Rounding'!$G$131=$B43,+'[2]Rounding'!I$131,0)+IF(+'[2]Rounding'!$G$132=$B43,+'[2]Rounding'!I$132,0)+IF(+'[2]Rounding'!$G$133=$B43,+'[2]Rounding'!I$133,0)</f>
        <v>0.492</v>
      </c>
      <c r="I43" s="24"/>
      <c r="J43" s="57">
        <f>+'[2]Income-2023-leva'!J43/1000+IF(+'[2]Rounding'!$K$131=$B43,+'[2]Rounding'!L$131,0)+IF(+'[2]Rounding'!$K$132=$B43,+'[2]Rounding'!L$132,0)+IF(+'[2]Rounding'!$K$133=$B43,+'[2]Rounding'!L$133,0)</f>
        <v>0</v>
      </c>
      <c r="K43" s="58">
        <f>+'[2]Income-2023-leva'!K43/1000+IF(+'[2]Rounding'!$K$131=$B43,+'[2]Rounding'!M$131,0)+IF(+'[2]Rounding'!$K$132=$B43,+'[2]Rounding'!M$132,0)+IF(+'[2]Rounding'!$K$133=$B43,+'[2]Rounding'!M$133,0)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1408.37133</v>
      </c>
      <c r="N43" s="58">
        <f>++E43+H43+K43+IF(+'[2]Rounding'!$O$131=$B43,+'[2]Rounding'!Q$131,0)+IF(+'[2]Rounding'!$O$132=$B43,+'[2]Rounding'!Q$132,0)+IF(+'[2]Rounding'!$O$133=$B43,+'[2]Rounding'!Q$133,0)</f>
        <v>6492.07104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+'[2]Income-2023-leva'!D44/1000+IF(+'[2]Rounding'!$C$131=$B44,+'[2]Rounding'!D$131,0)+IF(+'[2]Rounding'!$C$132=$B44,+'[2]Rounding'!D$132,0)+IF(+'[2]Rounding'!$C$133=$B44,+'[2]Rounding'!D$133,0)</f>
        <v>68.90161</v>
      </c>
      <c r="E44" s="58">
        <f>+'[2]Income-2023-leva'!E44/1000+IF(+'[2]Rounding'!$C$131=$B44,+'[2]Rounding'!E$131,0)+IF(+'[2]Rounding'!$C$132=$B44,+'[2]Rounding'!E$132,0)+IF(+'[2]Rounding'!$C$133=$B44,+'[2]Rounding'!E$133,0)</f>
        <v>1953.4733700000002</v>
      </c>
      <c r="F44" s="24"/>
      <c r="G44" s="57">
        <f>+'[2]Income-2023-leva'!G44/1000+IF(+'[2]Rounding'!$G$131=$B44,+'[2]Rounding'!H$131,0)+IF(+'[2]Rounding'!$G$132=$B44,+'[2]Rounding'!H$132,0)+IF(+'[2]Rounding'!$G$133=$B44,+'[2]Rounding'!H$133,0)</f>
        <v>5.748</v>
      </c>
      <c r="H44" s="58">
        <f>+'[2]Income-2023-leva'!H44/1000+IF(+'[2]Rounding'!$G$131=$B44,+'[2]Rounding'!I$131,0)+IF(+'[2]Rounding'!$G$132=$B44,+'[2]Rounding'!I$132,0)+IF(+'[2]Rounding'!$G$133=$B44,+'[2]Rounding'!I$133,0)</f>
        <v>23.99013</v>
      </c>
      <c r="I44" s="24"/>
      <c r="J44" s="57">
        <f>+'[2]Income-2023-leva'!J44/1000+IF(+'[2]Rounding'!$K$131=$B44,+'[2]Rounding'!L$131,0)+IF(+'[2]Rounding'!$K$132=$B44,+'[2]Rounding'!L$132,0)+IF(+'[2]Rounding'!$K$133=$B44,+'[2]Rounding'!L$133,0)</f>
        <v>0</v>
      </c>
      <c r="K44" s="58">
        <f>+'[2]Income-2023-leva'!K44/1000+IF(+'[2]Rounding'!$K$131=$B44,+'[2]Rounding'!M$131,0)+IF(+'[2]Rounding'!$K$132=$B44,+'[2]Rounding'!M$132,0)+IF(+'[2]Rounding'!$K$133=$B44,+'[2]Rounding'!M$133,0)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74.64961000000001</v>
      </c>
      <c r="N44" s="58">
        <f>++E44+H44+K44+IF(+'[2]Rounding'!$O$131=$B44,+'[2]Rounding'!Q$131,0)+IF(+'[2]Rounding'!$O$132=$B44,+'[2]Rounding'!Q$132,0)+IF(+'[2]Rounding'!$O$133=$B44,+'[2]Rounding'!Q$133,0)</f>
        <v>1977.4635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+'[2]Income-2023-leva'!D45/1000+IF(+'[2]Rounding'!$C$131=$B45,+'[2]Rounding'!D$131,0)+IF(+'[2]Rounding'!$C$132=$B45,+'[2]Rounding'!D$132,0)+IF(+'[2]Rounding'!$C$133=$B45,+'[2]Rounding'!D$133,0)</f>
        <v>587.57029</v>
      </c>
      <c r="E45" s="58">
        <f>+'[2]Income-2023-leva'!E45/1000+IF(+'[2]Rounding'!$C$131=$B45,+'[2]Rounding'!E$131,0)+IF(+'[2]Rounding'!$C$132=$B45,+'[2]Rounding'!E$132,0)+IF(+'[2]Rounding'!$C$133=$B45,+'[2]Rounding'!E$133,0)</f>
        <v>2133.75414</v>
      </c>
      <c r="F45" s="24"/>
      <c r="G45" s="57">
        <f>+'[2]Income-2023-leva'!G45/1000+IF(+'[2]Rounding'!$G$131=$B45,+'[2]Rounding'!H$131,0)+IF(+'[2]Rounding'!$G$132=$B45,+'[2]Rounding'!H$132,0)+IF(+'[2]Rounding'!$G$133=$B45,+'[2]Rounding'!H$133,0)</f>
        <v>0</v>
      </c>
      <c r="H45" s="58">
        <f>+'[2]Income-2023-leva'!H45/1000+IF(+'[2]Rounding'!$G$131=$B45,+'[2]Rounding'!I$131,0)+IF(+'[2]Rounding'!$G$132=$B45,+'[2]Rounding'!I$132,0)+IF(+'[2]Rounding'!$G$133=$B45,+'[2]Rounding'!I$133,0)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+'[2]Income-2023-leva'!J45/1000+IF(+'[2]Rounding'!$K$131=$B45,+'[2]Rounding'!L$131,0)+IF(+'[2]Rounding'!$K$132=$B45,+'[2]Rounding'!L$132,0)+IF(+'[2]Rounding'!$K$133=$B45,+'[2]Rounding'!L$133,0)</f>
        <v>545.63697</v>
      </c>
      <c r="K45" s="58">
        <f>+'[2]Income-2023-leva'!K45/1000+IF(+'[2]Rounding'!$K$131=$B45,+'[2]Rounding'!M$131,0)+IF(+'[2]Rounding'!$K$132=$B45,+'[2]Rounding'!M$132,0)+IF(+'[2]Rounding'!$K$133=$B45,+'[2]Rounding'!M$133,0)</f>
        <v>2182.3335899999997</v>
      </c>
      <c r="L45" s="24"/>
      <c r="M45" s="57">
        <f>++D45+G45+J45+IF(+'[2]Rounding'!$O$131=$B45,+'[2]Rounding'!P$131,0)+IF(+'[2]Rounding'!$O$132=$B45,+'[2]Rounding'!P$132,0)+IF(+'[2]Rounding'!$O$133=$B45,+'[2]Rounding'!P$133,0)</f>
        <v>1133.2072600000001</v>
      </c>
      <c r="N45" s="58">
        <f>++E45+H45+K45+IF(+'[2]Rounding'!$O$131=$B45,+'[2]Rounding'!Q$131,0)+IF(+'[2]Rounding'!$O$132=$B45,+'[2]Rounding'!Q$132,0)+IF(+'[2]Rounding'!$O$133=$B45,+'[2]Rounding'!Q$133,0)</f>
        <v>4316.087729999999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+'[2]Income-2023-leva'!D46/1000+IF(+'[2]Rounding'!$C$131=$B46,+'[2]Rounding'!D$131,0)+IF(+'[2]Rounding'!$C$132=$B46,+'[2]Rounding'!D$132,0)+IF(+'[2]Rounding'!$C$133=$B46,+'[2]Rounding'!D$133,0)</f>
        <v>3151.85775</v>
      </c>
      <c r="E46" s="58">
        <f>+'[2]Income-2023-leva'!E46/1000+IF(+'[2]Rounding'!$C$131=$B46,+'[2]Rounding'!E$131,0)+IF(+'[2]Rounding'!$C$132=$B46,+'[2]Rounding'!E$132,0)+IF(+'[2]Rounding'!$C$133=$B46,+'[2]Rounding'!E$133,0)</f>
        <v>16908.59069</v>
      </c>
      <c r="F46" s="24"/>
      <c r="G46" s="57">
        <f>+'[2]Income-2023-leva'!G46/1000+IF(+'[2]Rounding'!$G$131=$B46,+'[2]Rounding'!H$131,0)+IF(+'[2]Rounding'!$G$132=$B46,+'[2]Rounding'!H$132,0)+IF(+'[2]Rounding'!$G$133=$B46,+'[2]Rounding'!H$133,0)</f>
        <v>81.91855</v>
      </c>
      <c r="H46" s="58">
        <f>+'[2]Income-2023-leva'!H46/1000+IF(+'[2]Rounding'!$G$131=$B46,+'[2]Rounding'!I$131,0)+IF(+'[2]Rounding'!$G$132=$B46,+'[2]Rounding'!I$132,0)+IF(+'[2]Rounding'!$G$133=$B46,+'[2]Rounding'!I$133,0)</f>
        <v>159.67098000000001</v>
      </c>
      <c r="I46" s="24"/>
      <c r="J46" s="57">
        <f>+'[2]Income-2023-leva'!J46/1000+IF(+'[2]Rounding'!$K$131=$B46,+'[2]Rounding'!L$131,0)+IF(+'[2]Rounding'!$K$132=$B46,+'[2]Rounding'!L$132,0)+IF(+'[2]Rounding'!$K$133=$B46,+'[2]Rounding'!L$133,0)</f>
        <v>0</v>
      </c>
      <c r="K46" s="58">
        <f>+'[2]Income-2023-leva'!K46/1000+IF(+'[2]Rounding'!$K$131=$B46,+'[2]Rounding'!M$131,0)+IF(+'[2]Rounding'!$K$132=$B46,+'[2]Rounding'!M$132,0)+IF(+'[2]Rounding'!$K$133=$B46,+'[2]Rounding'!M$133,0)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3233.7763</v>
      </c>
      <c r="N46" s="58">
        <f>++E46+H46+K46+IF(+'[2]Rounding'!$O$131=$B46,+'[2]Rounding'!Q$131,0)+IF(+'[2]Rounding'!$O$132=$B46,+'[2]Rounding'!Q$132,0)+IF(+'[2]Rounding'!$O$133=$B46,+'[2]Rounding'!Q$133,0)</f>
        <v>17068.26167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+'[2]Income-2023-leva'!D47/1000+IF(+'[2]Rounding'!$C$131=$B47,+'[2]Rounding'!D$131,0)+IF(+'[2]Rounding'!$C$132=$B47,+'[2]Rounding'!D$132,0)+IF(+'[2]Rounding'!$C$133=$B47,+'[2]Rounding'!D$133,0)</f>
        <v>1977.89322</v>
      </c>
      <c r="E47" s="58">
        <f>+'[2]Income-2023-leva'!E47/1000+IF(+'[2]Rounding'!$C$131=$B47,+'[2]Rounding'!E$131,0)+IF(+'[2]Rounding'!$C$132=$B47,+'[2]Rounding'!E$132,0)+IF(+'[2]Rounding'!$C$133=$B47,+'[2]Rounding'!E$133,0)</f>
        <v>7465.18026</v>
      </c>
      <c r="F47" s="24"/>
      <c r="G47" s="57">
        <f>+'[2]Income-2023-leva'!G47/1000+IF(+'[2]Rounding'!$G$131=$B47,+'[2]Rounding'!H$131,0)+IF(+'[2]Rounding'!$G$132=$B47,+'[2]Rounding'!H$132,0)+IF(+'[2]Rounding'!$G$133=$B47,+'[2]Rounding'!H$133,0)</f>
        <v>4.58602</v>
      </c>
      <c r="H47" s="58">
        <f>+'[2]Income-2023-leva'!H47/1000+IF(+'[2]Rounding'!$G$131=$B47,+'[2]Rounding'!I$131,0)+IF(+'[2]Rounding'!$G$132=$B47,+'[2]Rounding'!I$132,0)+IF(+'[2]Rounding'!$G$133=$B47,+'[2]Rounding'!I$133,0)</f>
        <v>15.41682</v>
      </c>
      <c r="I47" s="24"/>
      <c r="J47" s="57">
        <f>+'[2]Income-2023-leva'!J47/1000+IF(+'[2]Rounding'!$K$131=$B47,+'[2]Rounding'!L$131,0)+IF(+'[2]Rounding'!$K$132=$B47,+'[2]Rounding'!L$132,0)+IF(+'[2]Rounding'!$K$133=$B47,+'[2]Rounding'!L$133,0)</f>
        <v>0</v>
      </c>
      <c r="K47" s="58">
        <f>+'[2]Income-2023-leva'!K47/1000+IF(+'[2]Rounding'!$K$131=$B47,+'[2]Rounding'!M$131,0)+IF(+'[2]Rounding'!$K$132=$B47,+'[2]Rounding'!M$132,0)+IF(+'[2]Rounding'!$K$133=$B47,+'[2]Rounding'!M$133,0)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1982.47924</v>
      </c>
      <c r="N47" s="58">
        <f>++E47+H47+K47+IF(+'[2]Rounding'!$O$131=$B47,+'[2]Rounding'!Q$131,0)+IF(+'[2]Rounding'!$O$132=$B47,+'[2]Rounding'!Q$132,0)+IF(+'[2]Rounding'!$O$133=$B47,+'[2]Rounding'!Q$133,0)</f>
        <v>7480.5970800000005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+'[2]Income-2023-leva'!D48/1000+IF(+'[2]Rounding'!$C$131=$B48,+'[2]Rounding'!D$131,0)+IF(+'[2]Rounding'!$C$132=$B48,+'[2]Rounding'!D$132,0)+IF(+'[2]Rounding'!$C$133=$B48,+'[2]Rounding'!D$133,0)</f>
        <v>0.08</v>
      </c>
      <c r="E48" s="58">
        <f>+'[2]Income-2023-leva'!E48/1000+IF(+'[2]Rounding'!$C$131=$B48,+'[2]Rounding'!E$131,0)+IF(+'[2]Rounding'!$C$132=$B48,+'[2]Rounding'!E$132,0)+IF(+'[2]Rounding'!$C$133=$B48,+'[2]Rounding'!E$133,0)</f>
        <v>0.71068</v>
      </c>
      <c r="F48" s="24"/>
      <c r="G48" s="57">
        <f>+'[2]Income-2023-leva'!G48/1000+IF(+'[2]Rounding'!$G$131=$B48,+'[2]Rounding'!H$131,0)+IF(+'[2]Rounding'!$G$132=$B48,+'[2]Rounding'!H$132,0)+IF(+'[2]Rounding'!$G$133=$B48,+'[2]Rounding'!H$133,0)</f>
        <v>0</v>
      </c>
      <c r="H48" s="58">
        <f>+'[2]Income-2023-leva'!H48/1000+IF(+'[2]Rounding'!$G$131=$B48,+'[2]Rounding'!I$131,0)+IF(+'[2]Rounding'!$G$132=$B48,+'[2]Rounding'!I$132,0)+IF(+'[2]Rounding'!$G$133=$B48,+'[2]Rounding'!I$133,0)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+'[2]Income-2023-leva'!J48/1000+IF(+'[2]Rounding'!$K$131=$B48,+'[2]Rounding'!L$131,0)+IF(+'[2]Rounding'!$K$132=$B48,+'[2]Rounding'!L$132,0)+IF(+'[2]Rounding'!$K$133=$B48,+'[2]Rounding'!L$133,0)</f>
        <v>0</v>
      </c>
      <c r="K48" s="58">
        <f>+'[2]Income-2023-leva'!K48/1000+IF(+'[2]Rounding'!$K$131=$B48,+'[2]Rounding'!M$131,0)+IF(+'[2]Rounding'!$K$132=$B48,+'[2]Rounding'!M$132,0)+IF(+'[2]Rounding'!$K$133=$B48,+'[2]Rounding'!M$133,0)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0.08</v>
      </c>
      <c r="N48" s="58">
        <f>+E48+H48+K48+IF(+'[2]Rounding'!$O$131=$B48,+'[2]Rounding'!Q$131,0)+IF(+'[2]Rounding'!$O$132=$B48,+'[2]Rounding'!Q$132,0)+IF(+'[2]Rounding'!$O$133=$B48,+'[2]Rounding'!Q$133,0)+Q48</f>
        <v>0.71068</v>
      </c>
      <c r="O48" s="127"/>
      <c r="P48" s="181">
        <f>+'[2]Income-2023-leva'!P48/1000</f>
        <v>0</v>
      </c>
      <c r="Q48" s="182">
        <f>+'[2]Income-2023-leva'!Q48/1000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+'[2]Income-2023-leva'!D49/1000+IF(+'[2]Rounding'!$C$131=$B49,+'[2]Rounding'!D$131,0)+IF(+'[2]Rounding'!$C$132=$B49,+'[2]Rounding'!D$132,0)+IF(+'[2]Rounding'!$C$133=$B49,+'[2]Rounding'!D$133,0)</f>
        <v>12.19214</v>
      </c>
      <c r="E49" s="58">
        <f>+'[2]Income-2023-leva'!E49/1000+IF(+'[2]Rounding'!$C$131=$B49,+'[2]Rounding'!E$131,0)+IF(+'[2]Rounding'!$C$132=$B49,+'[2]Rounding'!E$132,0)+IF(+'[2]Rounding'!$C$133=$B49,+'[2]Rounding'!E$133,0)</f>
        <v>66.19268</v>
      </c>
      <c r="F49" s="24"/>
      <c r="G49" s="57">
        <f>+'[2]Income-2023-leva'!G49/1000+IF(+'[2]Rounding'!$G$131=$B49,+'[2]Rounding'!H$131,0)+IF(+'[2]Rounding'!$G$132=$B49,+'[2]Rounding'!H$132,0)+IF(+'[2]Rounding'!$G$133=$B49,+'[2]Rounding'!H$133,0)</f>
        <v>0.52275</v>
      </c>
      <c r="H49" s="58">
        <f>+'[2]Income-2023-leva'!H49/1000+IF(+'[2]Rounding'!$G$131=$B49,+'[2]Rounding'!I$131,0)+IF(+'[2]Rounding'!$G$132=$B49,+'[2]Rounding'!I$132,0)+IF(+'[2]Rounding'!$G$133=$B49,+'[2]Rounding'!I$133,0)</f>
        <v>9.084790000000002</v>
      </c>
      <c r="I49" s="24"/>
      <c r="J49" s="57">
        <f>+'[2]Income-2023-leva'!J49/1000+IF(+'[2]Rounding'!$K$131=$B49,+'[2]Rounding'!L$131,0)+IF(+'[2]Rounding'!$K$132=$B49,+'[2]Rounding'!L$132,0)+IF(+'[2]Rounding'!$K$133=$B49,+'[2]Rounding'!L$133,0)</f>
        <v>0</v>
      </c>
      <c r="K49" s="58">
        <f>+'[2]Income-2023-leva'!K49/1000+IF(+'[2]Rounding'!$K$131=$B49,+'[2]Rounding'!M$131,0)+IF(+'[2]Rounding'!$K$132=$B49,+'[2]Rounding'!M$132,0)+IF(+'[2]Rounding'!$K$133=$B49,+'[2]Rounding'!M$133,0)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12.71489</v>
      </c>
      <c r="N49" s="58">
        <f>++E49+H49+K49+IF(+'[2]Rounding'!$O$131=$B49,+'[2]Rounding'!Q$131,0)+IF(+'[2]Rounding'!$O$132=$B49,+'[2]Rounding'!Q$132,0)+IF(+'[2]Rounding'!$O$133=$B49,+'[2]Rounding'!Q$133,0)</f>
        <v>75.27747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+'[2]Income-2023-leva'!D50/1000+IF(+'[2]Rounding'!$C$131=$B50,+'[2]Rounding'!D$131,0)+IF(+'[2]Rounding'!$C$132=$B50,+'[2]Rounding'!D$132,0)+IF(+'[2]Rounding'!$C$133=$B50,+'[2]Rounding'!D$133,0)</f>
        <v>30.39125</v>
      </c>
      <c r="E50" s="58">
        <f>+'[2]Income-2023-leva'!E50/1000+IF(+'[2]Rounding'!$C$131=$B50,+'[2]Rounding'!E$131,0)+IF(+'[2]Rounding'!$C$132=$B50,+'[2]Rounding'!E$132,0)+IF(+'[2]Rounding'!$C$133=$B50,+'[2]Rounding'!E$133,0)</f>
        <v>30.43482</v>
      </c>
      <c r="F50" s="24"/>
      <c r="G50" s="57">
        <f>+'[2]Income-2023-leva'!G50/1000+IF(+'[2]Rounding'!$G$131=$B50,+'[2]Rounding'!H$131,0)+IF(+'[2]Rounding'!$G$132=$B50,+'[2]Rounding'!H$132,0)+IF(+'[2]Rounding'!$G$133=$B50,+'[2]Rounding'!H$133,0)</f>
        <v>0</v>
      </c>
      <c r="H50" s="58">
        <f>+'[2]Income-2023-leva'!H50/1000+IF(+'[2]Rounding'!$G$131=$B50,+'[2]Rounding'!I$131,0)+IF(+'[2]Rounding'!$G$132=$B50,+'[2]Rounding'!I$132,0)+IF(+'[2]Rounding'!$G$133=$B50,+'[2]Rounding'!I$133,0)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+'[2]Income-2023-leva'!J50/1000+IF(+'[2]Rounding'!$K$131=$B50,+'[2]Rounding'!L$131,0)+IF(+'[2]Rounding'!$K$132=$B50,+'[2]Rounding'!L$132,0)+IF(+'[2]Rounding'!$K$133=$B50,+'[2]Rounding'!L$133,0)</f>
        <v>0</v>
      </c>
      <c r="K50" s="58">
        <f>+'[2]Income-2023-leva'!K50/1000+IF(+'[2]Rounding'!$K$131=$B50,+'[2]Rounding'!M$131,0)+IF(+'[2]Rounding'!$K$132=$B50,+'[2]Rounding'!M$132,0)+IF(+'[2]Rounding'!$K$133=$B50,+'[2]Rounding'!M$133,0)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30.39125</v>
      </c>
      <c r="N50" s="58">
        <f>++E50+H50+K50+IF(+'[2]Rounding'!$O$131=$B50,+'[2]Rounding'!Q$131,0)+IF(+'[2]Rounding'!$O$132=$B50,+'[2]Rounding'!Q$132,0)+IF(+'[2]Rounding'!$O$133=$B50,+'[2]Rounding'!Q$133,0)</f>
        <v>30.43482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+'[2]Income-2023-leva'!D51/1000+IF(+'[2]Rounding'!$C$131=$B51,+'[2]Rounding'!D$131,0)+IF(+'[2]Rounding'!$C$132=$B51,+'[2]Rounding'!D$132,0)+IF(+'[2]Rounding'!$C$133=$B51,+'[2]Rounding'!D$133,0)</f>
        <v>9.28668</v>
      </c>
      <c r="E51" s="58">
        <f>+'[2]Income-2023-leva'!E51/1000+IF(+'[2]Rounding'!$C$131=$B51,+'[2]Rounding'!E$131,0)+IF(+'[2]Rounding'!$C$132=$B51,+'[2]Rounding'!E$132,0)+IF(+'[2]Rounding'!$C$133=$B51,+'[2]Rounding'!E$133,0)</f>
        <v>38.60848</v>
      </c>
      <c r="F51" s="24"/>
      <c r="G51" s="57">
        <f>+'[2]Income-2023-leva'!G51/1000+IF(+'[2]Rounding'!$G$131=$B51,+'[2]Rounding'!H$131,0)+IF(+'[2]Rounding'!$G$132=$B51,+'[2]Rounding'!H$132,0)+IF(+'[2]Rounding'!$G$133=$B51,+'[2]Rounding'!H$133,0)</f>
        <v>3.258</v>
      </c>
      <c r="H51" s="58">
        <f>+'[2]Income-2023-leva'!H51/1000+IF(+'[2]Rounding'!$G$131=$B51,+'[2]Rounding'!I$131,0)+IF(+'[2]Rounding'!$G$132=$B51,+'[2]Rounding'!I$132,0)+IF(+'[2]Rounding'!$G$133=$B51,+'[2]Rounding'!I$133,0)</f>
        <v>8.46058</v>
      </c>
      <c r="I51" s="24"/>
      <c r="J51" s="57">
        <f>+'[2]Income-2023-leva'!J51/1000+IF(+'[2]Rounding'!$K$131=$B51,+'[2]Rounding'!L$131,0)+IF(+'[2]Rounding'!$K$132=$B51,+'[2]Rounding'!L$132,0)+IF(+'[2]Rounding'!$K$133=$B51,+'[2]Rounding'!L$133,0)</f>
        <v>0</v>
      </c>
      <c r="K51" s="58">
        <f>+'[2]Income-2023-leva'!K51/1000+IF(+'[2]Rounding'!$K$131=$B51,+'[2]Rounding'!M$131,0)+IF(+'[2]Rounding'!$K$132=$B51,+'[2]Rounding'!M$132,0)+IF(+'[2]Rounding'!$K$133=$B51,+'[2]Rounding'!M$133,0)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12.54468</v>
      </c>
      <c r="N51" s="58">
        <f>++E51+H51+K51+IF(+'[2]Rounding'!$O$131=$B51,+'[2]Rounding'!Q$131,0)+IF(+'[2]Rounding'!$O$132=$B51,+'[2]Rounding'!Q$132,0)+IF(+'[2]Rounding'!$O$133=$B51,+'[2]Rounding'!Q$133,0)</f>
        <v>47.06906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+'[2]Income-2023-leva'!D52/1000+IF(+'[2]Rounding'!$C$131=$B52,+'[2]Rounding'!D$131,0)+IF(+'[2]Rounding'!$C$132=$B52,+'[2]Rounding'!D$132,0)+IF(+'[2]Rounding'!$C$133=$B52,+'[2]Rounding'!D$133,0)</f>
        <v>0</v>
      </c>
      <c r="E52" s="60">
        <f>+'[2]Income-2023-leva'!E52/1000+IF(+'[2]Rounding'!$C$131=$B52,+'[2]Rounding'!E$131,0)+IF(+'[2]Rounding'!$C$132=$B52,+'[2]Rounding'!E$132,0)+IF(+'[2]Rounding'!$C$133=$B52,+'[2]Rounding'!E$133,0)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+'[2]Income-2023-leva'!G52/1000+IF(+'[2]Rounding'!$G$131=$B52,+'[2]Rounding'!H$131,0)+IF(+'[2]Rounding'!$G$132=$B52,+'[2]Rounding'!H$132,0)+IF(+'[2]Rounding'!$G$133=$B52,+'[2]Rounding'!H$133,0)</f>
        <v>0</v>
      </c>
      <c r="H52" s="60">
        <f>+'[2]Income-2023-leva'!H52/1000+IF(+'[2]Rounding'!$G$131=$B52,+'[2]Rounding'!I$131,0)+IF(+'[2]Rounding'!$G$132=$B52,+'[2]Rounding'!I$132,0)+IF(+'[2]Rounding'!$G$133=$B52,+'[2]Rounding'!I$133,0)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+'[2]Income-2023-leva'!J52/1000+IF(+'[2]Rounding'!$K$131=$B52,+'[2]Rounding'!L$131,0)+IF(+'[2]Rounding'!$K$132=$B52,+'[2]Rounding'!L$132,0)+IF(+'[2]Rounding'!$K$133=$B52,+'[2]Rounding'!L$133,0)</f>
        <v>0</v>
      </c>
      <c r="K52" s="60">
        <f>+'[2]Income-2023-leva'!K52/1000+IF(+'[2]Rounding'!$K$131=$B52,+'[2]Rounding'!M$131,0)+IF(+'[2]Rounding'!$K$132=$B52,+'[2]Rounding'!M$132,0)+IF(+'[2]Rounding'!$K$133=$B52,+'[2]Rounding'!M$133,0)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7237.22261</v>
      </c>
      <c r="E53" s="70">
        <f>+SUM(E43:E52)</f>
        <v>35088.52416</v>
      </c>
      <c r="F53" s="24"/>
      <c r="G53" s="69">
        <f>+SUM(G43:G52)</f>
        <v>105.35498</v>
      </c>
      <c r="H53" s="70">
        <f>+SUM(H43:H52)</f>
        <v>217.11530000000002</v>
      </c>
      <c r="I53" s="24"/>
      <c r="J53" s="69">
        <f>+SUM(J43:J52)</f>
        <v>545.63697</v>
      </c>
      <c r="K53" s="70">
        <f>+SUM(K43:K52)</f>
        <v>2182.3335899999997</v>
      </c>
      <c r="L53" s="24"/>
      <c r="M53" s="69">
        <f>+SUM(M43:M52)</f>
        <v>7888.214559999999</v>
      </c>
      <c r="N53" s="70">
        <f>+SUM(N43:N52)</f>
        <v>37487.97305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15" t="str">
        <f>+'[2]Income-2023-leva'!P54:Q54</f>
        <v>O K</v>
      </c>
      <c r="Q54" s="215"/>
    </row>
    <row r="55" spans="1:17" ht="15">
      <c r="A55" s="8" t="s">
        <v>59</v>
      </c>
      <c r="B55" s="9">
        <v>621</v>
      </c>
      <c r="C55" s="24"/>
      <c r="D55" s="57">
        <f>+'[2]Income-2023-leva'!D55/1000+IF(+'[2]Rounding'!$C$131=$B55,+'[2]Rounding'!D$131,0)+IF(+'[2]Rounding'!$C$132=$B55,+'[2]Rounding'!D$132,0)+IF(+'[2]Rounding'!$C$133=$B55,+'[2]Rounding'!D$133,0)</f>
        <v>0</v>
      </c>
      <c r="E55" s="58">
        <f>+'[2]Income-2023-leva'!E55/1000+IF(+'[2]Rounding'!$C$131=$B55,+'[2]Rounding'!E$131,0)+IF(+'[2]Rounding'!$C$132=$B55,+'[2]Rounding'!E$132,0)+IF(+'[2]Rounding'!$C$133=$B55,+'[2]Rounding'!E$133,0)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+'[2]Income-2023-leva'!G55/1000+IF(+'[2]Rounding'!$G$131=$B55,+'[2]Rounding'!H$131,0)+IF(+'[2]Rounding'!$G$132=$B55,+'[2]Rounding'!H$132,0)+IF(+'[2]Rounding'!$G$133=$B55,+'[2]Rounding'!H$133,0)</f>
        <v>0</v>
      </c>
      <c r="H55" s="58">
        <f>+'[2]Income-2023-leva'!H55/1000+IF(+'[2]Rounding'!$G$131=$B55,+'[2]Rounding'!I$131,0)+IF(+'[2]Rounding'!$G$132=$B55,+'[2]Rounding'!I$132,0)+IF(+'[2]Rounding'!$G$133=$B55,+'[2]Rounding'!I$133,0)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+'[2]Income-2023-leva'!J55/1000+IF(+'[2]Rounding'!$K$131=$B55,+'[2]Rounding'!L$131,0)+IF(+'[2]Rounding'!$K$132=$B55,+'[2]Rounding'!L$132,0)+IF(+'[2]Rounding'!$K$133=$B55,+'[2]Rounding'!L$133,0)</f>
        <v>0</v>
      </c>
      <c r="K55" s="58">
        <f>+'[2]Income-2023-leva'!K55/1000+IF(+'[2]Rounding'!$K$131=$B55,+'[2]Rounding'!M$131,0)+IF(+'[2]Rounding'!$K$132=$B55,+'[2]Rounding'!M$132,0)+IF(+'[2]Rounding'!$K$133=$B55,+'[2]Rounding'!M$133,0)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10" t="str">
        <f>+'[2]Income-2023-leva'!P55:Q55</f>
        <v>O K</v>
      </c>
      <c r="Q55" s="210"/>
    </row>
    <row r="56" spans="1:17" ht="15">
      <c r="A56" s="8" t="s">
        <v>60</v>
      </c>
      <c r="B56" s="9">
        <f>1+B55</f>
        <v>622</v>
      </c>
      <c r="C56" s="24"/>
      <c r="D56" s="57">
        <f>+'[2]Income-2023-leva'!D56/1000+IF(+'[2]Rounding'!$C$131=$B56,+'[2]Rounding'!D$131,0)+IF(+'[2]Rounding'!$C$132=$B56,+'[2]Rounding'!D$132,0)+IF(+'[2]Rounding'!$C$133=$B56,+'[2]Rounding'!D$133,0)</f>
        <v>0</v>
      </c>
      <c r="E56" s="58">
        <f>+'[2]Income-2023-leva'!E56/1000+IF(+'[2]Rounding'!$C$131=$B56,+'[2]Rounding'!E$131,0)+IF(+'[2]Rounding'!$C$132=$B56,+'[2]Rounding'!E$132,0)+IF(+'[2]Rounding'!$C$133=$B56,+'[2]Rounding'!E$133,0)</f>
        <v>22.37368</v>
      </c>
      <c r="F56" s="24"/>
      <c r="G56" s="57">
        <f>+'[2]Income-2023-leva'!G56/1000+IF(+'[2]Rounding'!$G$131=$B56,+'[2]Rounding'!H$131,0)+IF(+'[2]Rounding'!$G$132=$B56,+'[2]Rounding'!H$132,0)+IF(+'[2]Rounding'!$G$133=$B56,+'[2]Rounding'!H$133,0)</f>
        <v>0</v>
      </c>
      <c r="H56" s="58">
        <f>+'[2]Income-2023-leva'!H56/1000+IF(+'[2]Rounding'!$G$131=$B56,+'[2]Rounding'!I$131,0)+IF(+'[2]Rounding'!$G$132=$B56,+'[2]Rounding'!I$132,0)+IF(+'[2]Rounding'!$G$133=$B56,+'[2]Rounding'!I$133,0)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+'[2]Income-2023-leva'!J56/1000+IF(+'[2]Rounding'!$K$131=$B56,+'[2]Rounding'!L$131,0)+IF(+'[2]Rounding'!$K$132=$B56,+'[2]Rounding'!L$132,0)+IF(+'[2]Rounding'!$K$133=$B56,+'[2]Rounding'!L$133,0)</f>
        <v>0</v>
      </c>
      <c r="K56" s="58">
        <f>+'[2]Income-2023-leva'!K56/1000+IF(+'[2]Rounding'!$K$131=$B56,+'[2]Rounding'!M$131,0)+IF(+'[2]Rounding'!$K$132=$B56,+'[2]Rounding'!M$132,0)+IF(+'[2]Rounding'!$K$133=$B56,+'[2]Rounding'!M$133,0)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0</v>
      </c>
      <c r="N56" s="58">
        <f>++E56+H56+K56+IF(+'[2]Rounding'!$O$131=$B56,+'[2]Rounding'!Q$131,0)+IF(+'[2]Rounding'!$O$132=$B56,+'[2]Rounding'!Q$132,0)+IF(+'[2]Rounding'!$O$133=$B56,+'[2]Rounding'!Q$133,0)</f>
        <v>22.37368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+'[2]Income-2023-leva'!D57/1000+IF(+'[2]Rounding'!$C$131=$B57,+'[2]Rounding'!D$131,0)+IF(+'[2]Rounding'!$C$132=$B57,+'[2]Rounding'!D$132,0)+IF(+'[2]Rounding'!$C$133=$B57,+'[2]Rounding'!D$133,0)</f>
        <v>0</v>
      </c>
      <c r="E57" s="60">
        <f>+'[2]Income-2023-leva'!E57/1000+IF(+'[2]Rounding'!$C$131=$B57,+'[2]Rounding'!E$131,0)+IF(+'[2]Rounding'!$C$132=$B57,+'[2]Rounding'!E$132,0)+IF(+'[2]Rounding'!$C$133=$B57,+'[2]Rounding'!E$133,0)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+'[2]Income-2023-leva'!G57/1000+IF(+'[2]Rounding'!$G$131=$B57,+'[2]Rounding'!H$131,0)+IF(+'[2]Rounding'!$G$132=$B57,+'[2]Rounding'!H$132,0)+IF(+'[2]Rounding'!$G$133=$B57,+'[2]Rounding'!H$133,0)</f>
        <v>0</v>
      </c>
      <c r="H57" s="60">
        <f>+'[2]Income-2023-leva'!H57/1000+IF(+'[2]Rounding'!$G$131=$B57,+'[2]Rounding'!I$131,0)+IF(+'[2]Rounding'!$G$132=$B57,+'[2]Rounding'!I$132,0)+IF(+'[2]Rounding'!$G$133=$B57,+'[2]Rounding'!I$133,0)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+'[2]Income-2023-leva'!J57/1000+IF(+'[2]Rounding'!$K$131=$B57,+'[2]Rounding'!L$131,0)+IF(+'[2]Rounding'!$K$132=$B57,+'[2]Rounding'!L$132,0)+IF(+'[2]Rounding'!$K$133=$B57,+'[2]Rounding'!L$133,0)</f>
        <v>0</v>
      </c>
      <c r="K57" s="60">
        <f>+'[2]Income-2023-leva'!K57/1000+IF(+'[2]Rounding'!$K$131=$B57,+'[2]Rounding'!M$131,0)+IF(+'[2]Rounding'!$K$132=$B57,+'[2]Rounding'!M$132,0)+IF(+'[2]Rounding'!$K$133=$B57,+'[2]Rounding'!M$133,0)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0</v>
      </c>
      <c r="E58" s="70">
        <f>+SUM(E55:E57)</f>
        <v>22.37368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0</v>
      </c>
      <c r="N58" s="70">
        <f>+SUM(N55:N57)</f>
        <v>22.37368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+'[2]Income-2023-leva'!D60/1000+IF(+'[2]Rounding'!$C$131=$B60,+'[2]Rounding'!D$131,0)+IF(+'[2]Rounding'!$C$132=$B60,+'[2]Rounding'!D$132,0)+IF(+'[2]Rounding'!$C$133=$B60,+'[2]Rounding'!D$133,0)</f>
        <v>0</v>
      </c>
      <c r="E60" s="58">
        <f>+'[2]Income-2023-leva'!E60/1000+IF(+'[2]Rounding'!$C$131=$B60,+'[2]Rounding'!E$131,0)+IF(+'[2]Rounding'!$C$132=$B60,+'[2]Rounding'!E$132,0)+IF(+'[2]Rounding'!$C$133=$B60,+'[2]Rounding'!E$133,0)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+'[2]Income-2023-leva'!G60/1000+IF(+'[2]Rounding'!$G$131=$B60,+'[2]Rounding'!H$131,0)+IF(+'[2]Rounding'!$G$132=$B60,+'[2]Rounding'!H$132,0)+IF(+'[2]Rounding'!$G$133=$B60,+'[2]Rounding'!H$133,0)</f>
        <v>0</v>
      </c>
      <c r="H60" s="58">
        <f>+'[2]Income-2023-leva'!H60/1000+IF(+'[2]Rounding'!$G$131=$B60,+'[2]Rounding'!I$131,0)+IF(+'[2]Rounding'!$G$132=$B60,+'[2]Rounding'!I$132,0)+IF(+'[2]Rounding'!$G$133=$B60,+'[2]Rounding'!I$133,0)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+'[2]Income-2023-leva'!J60/1000+IF(+'[2]Rounding'!$K$131=$B60,+'[2]Rounding'!L$131,0)+IF(+'[2]Rounding'!$K$132=$B60,+'[2]Rounding'!L$132,0)+IF(+'[2]Rounding'!$K$133=$B60,+'[2]Rounding'!L$133,0)</f>
        <v>0</v>
      </c>
      <c r="K60" s="58">
        <f>+'[2]Income-2023-leva'!K60/1000+IF(+'[2]Rounding'!$K$131=$B60,+'[2]Rounding'!M$131,0)+IF(+'[2]Rounding'!$K$132=$B60,+'[2]Rounding'!M$132,0)+IF(+'[2]Rounding'!$K$133=$B60,+'[2]Rounding'!M$133,0)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+'[2]Income-2023-leva'!D61/1000+IF(+'[2]Rounding'!$C$131=$B61,+'[2]Rounding'!D$131,0)+IF(+'[2]Rounding'!$C$132=$B61,+'[2]Rounding'!D$132,0)+IF(+'[2]Rounding'!$C$133=$B61,+'[2]Rounding'!D$133,0)</f>
        <v>0</v>
      </c>
      <c r="E61" s="60">
        <f>+'[2]Income-2023-leva'!E61/1000+IF(+'[2]Rounding'!$C$131=$B61,+'[2]Rounding'!E$131,0)+IF(+'[2]Rounding'!$C$132=$B61,+'[2]Rounding'!E$132,0)+IF(+'[2]Rounding'!$C$133=$B61,+'[2]Rounding'!E$133,0)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+'[2]Income-2023-leva'!G61/1000+IF(+'[2]Rounding'!$G$131=$B61,+'[2]Rounding'!H$131,0)+IF(+'[2]Rounding'!$G$132=$B61,+'[2]Rounding'!H$132,0)+IF(+'[2]Rounding'!$G$133=$B61,+'[2]Rounding'!H$133,0)</f>
        <v>0</v>
      </c>
      <c r="H61" s="60">
        <f>+'[2]Income-2023-leva'!H61/1000+IF(+'[2]Rounding'!$G$131=$B61,+'[2]Rounding'!I$131,0)+IF(+'[2]Rounding'!$G$132=$B61,+'[2]Rounding'!I$132,0)+IF(+'[2]Rounding'!$G$133=$B61,+'[2]Rounding'!I$133,0)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+'[2]Income-2023-leva'!J61/1000+IF(+'[2]Rounding'!$K$131=$B61,+'[2]Rounding'!L$131,0)+IF(+'[2]Rounding'!$K$132=$B61,+'[2]Rounding'!L$132,0)+IF(+'[2]Rounding'!$K$133=$B61,+'[2]Rounding'!L$133,0)</f>
        <v>0</v>
      </c>
      <c r="K61" s="60">
        <f>+'[2]Income-2023-leva'!K61/1000+IF(+'[2]Rounding'!$K$131=$B61,+'[2]Rounding'!M$131,0)+IF(+'[2]Rounding'!$K$132=$B61,+'[2]Rounding'!M$132,0)+IF(+'[2]Rounding'!$K$133=$B61,+'[2]Rounding'!M$133,0)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+'[2]Income-2023-leva'!D64/1000+IF(+'[2]Rounding'!$C$131=$B64,+'[2]Rounding'!D$131,0)+IF(+'[2]Rounding'!$C$132=$B64,+'[2]Rounding'!D$132,0)+IF(+'[2]Rounding'!$C$133=$B64,+'[2]Rounding'!D$133,0)</f>
        <v>585.80218</v>
      </c>
      <c r="E64" s="58">
        <f>+'[2]Income-2023-leva'!E64/1000+IF(+'[2]Rounding'!$C$131=$B64,+'[2]Rounding'!E$131,0)+IF(+'[2]Rounding'!$C$132=$B64,+'[2]Rounding'!E$132,0)+IF(+'[2]Rounding'!$C$133=$B64,+'[2]Rounding'!E$133,0)</f>
        <v>1425.759</v>
      </c>
      <c r="F64" s="24"/>
      <c r="G64" s="57">
        <f>+'[2]Income-2023-leva'!G64/1000+IF(+'[2]Rounding'!$G$131=$B64,+'[2]Rounding'!H$131,0)+IF(+'[2]Rounding'!$G$132=$B64,+'[2]Rounding'!H$132,0)+IF(+'[2]Rounding'!$G$133=$B64,+'[2]Rounding'!H$133,0)</f>
        <v>480.12077</v>
      </c>
      <c r="H64" s="58">
        <f>+'[2]Income-2023-leva'!H64/1000+IF(+'[2]Rounding'!$G$131=$B64,+'[2]Rounding'!I$131,0)+IF(+'[2]Rounding'!$G$132=$B64,+'[2]Rounding'!I$132,0)+IF(+'[2]Rounding'!$G$133=$B64,+'[2]Rounding'!I$133,0)</f>
        <v>750.91724</v>
      </c>
      <c r="I64" s="24"/>
      <c r="J64" s="57">
        <f>+'[2]Income-2023-leva'!J64/1000+IF(+'[2]Rounding'!$K$131=$B64,+'[2]Rounding'!L$131,0)+IF(+'[2]Rounding'!$K$132=$B64,+'[2]Rounding'!L$132,0)+IF(+'[2]Rounding'!$K$133=$B64,+'[2]Rounding'!L$133,0)</f>
        <v>0</v>
      </c>
      <c r="K64" s="58">
        <f>+'[2]Income-2023-leva'!K64/1000+IF(+'[2]Rounding'!$K$131=$B64,+'[2]Rounding'!M$131,0)+IF(+'[2]Rounding'!$K$132=$B64,+'[2]Rounding'!M$132,0)+IF(+'[2]Rounding'!$K$133=$B64,+'[2]Rounding'!M$133,0)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1065.9229500000001</v>
      </c>
      <c r="N64" s="58">
        <f>++E64+H64+K64+IF(+'[2]Rounding'!$O$131=$B64,+'[2]Rounding'!Q$131,0)+IF(+'[2]Rounding'!$O$132=$B64,+'[2]Rounding'!Q$132,0)+IF(+'[2]Rounding'!$O$133=$B64,+'[2]Rounding'!Q$133,0)</f>
        <v>2176.67624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+'[2]Income-2023-leva'!D65/1000+IF(+'[2]Rounding'!$C$131=$B65,+'[2]Rounding'!D$131,0)+IF(+'[2]Rounding'!$C$132=$B65,+'[2]Rounding'!D$132,0)+IF(+'[2]Rounding'!$C$133=$B65,+'[2]Rounding'!D$133,0)</f>
        <v>0</v>
      </c>
      <c r="E65" s="58">
        <f>+'[2]Income-2023-leva'!E65/1000+IF(+'[2]Rounding'!$C$131=$B65,+'[2]Rounding'!E$131,0)+IF(+'[2]Rounding'!$C$132=$B65,+'[2]Rounding'!E$132,0)+IF(+'[2]Rounding'!$C$133=$B65,+'[2]Rounding'!E$133,0)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+'[2]Income-2023-leva'!G65/1000+IF(+'[2]Rounding'!$G$131=$B65,+'[2]Rounding'!H$131,0)+IF(+'[2]Rounding'!$G$132=$B65,+'[2]Rounding'!H$132,0)+IF(+'[2]Rounding'!$G$133=$B65,+'[2]Rounding'!H$133,0)</f>
        <v>0</v>
      </c>
      <c r="H65" s="58">
        <f>+'[2]Income-2023-leva'!H65/1000+IF(+'[2]Rounding'!$G$131=$B65,+'[2]Rounding'!I$131,0)+IF(+'[2]Rounding'!$G$132=$B65,+'[2]Rounding'!I$132,0)+IF(+'[2]Rounding'!$G$133=$B65,+'[2]Rounding'!I$133,0)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+'[2]Income-2023-leva'!J65/1000+IF(+'[2]Rounding'!$K$131=$B65,+'[2]Rounding'!L$131,0)+IF(+'[2]Rounding'!$K$132=$B65,+'[2]Rounding'!L$132,0)+IF(+'[2]Rounding'!$K$133=$B65,+'[2]Rounding'!L$133,0)</f>
        <v>0</v>
      </c>
      <c r="K65" s="58">
        <f>+'[2]Income-2023-leva'!K65/1000+IF(+'[2]Rounding'!$K$131=$B65,+'[2]Rounding'!M$131,0)+IF(+'[2]Rounding'!$K$132=$B65,+'[2]Rounding'!M$132,0)+IF(+'[2]Rounding'!$K$133=$B65,+'[2]Rounding'!M$133,0)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585.80218</v>
      </c>
      <c r="E66" s="70">
        <f>++SUM(E64:E65)</f>
        <v>1425.759</v>
      </c>
      <c r="F66" s="24"/>
      <c r="G66" s="69">
        <f>++SUM(G64:G65)</f>
        <v>480.12077</v>
      </c>
      <c r="H66" s="70">
        <f>++SUM(H64:H65)</f>
        <v>750.91724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1065.9229500000001</v>
      </c>
      <c r="N66" s="70">
        <f>++SUM(N64:N65)</f>
        <v>2176.67624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+'[2]Income-2023-leva'!D68/1000+IF(+'[2]Rounding'!$C$131=$B68,+'[2]Rounding'!D$131,0)+IF(+'[2]Rounding'!$C$132=$B68,+'[2]Rounding'!D$132,0)+IF(+'[2]Rounding'!$C$133=$B68,+'[2]Rounding'!D$133,0)</f>
        <v>10</v>
      </c>
      <c r="E68" s="58">
        <f>+'[2]Income-2023-leva'!E68/1000+IF(+'[2]Rounding'!$C$131=$B68,+'[2]Rounding'!E$131,0)+IF(+'[2]Rounding'!$C$132=$B68,+'[2]Rounding'!E$132,0)+IF(+'[2]Rounding'!$C$133=$B68,+'[2]Rounding'!E$133,0)</f>
        <v>36</v>
      </c>
      <c r="F68" s="24"/>
      <c r="G68" s="57">
        <f>+'[2]Income-2023-leva'!G68/1000+IF(+'[2]Rounding'!$G$131=$B68,+'[2]Rounding'!H$131,0)+IF(+'[2]Rounding'!$G$132=$B68,+'[2]Rounding'!H$132,0)+IF(+'[2]Rounding'!$G$133=$B68,+'[2]Rounding'!H$133,0)</f>
        <v>0</v>
      </c>
      <c r="H68" s="58">
        <f>+'[2]Income-2023-leva'!H68/1000+IF(+'[2]Rounding'!$G$131=$B68,+'[2]Rounding'!I$131,0)+IF(+'[2]Rounding'!$G$132=$B68,+'[2]Rounding'!I$132,0)+IF(+'[2]Rounding'!$G$133=$B68,+'[2]Rounding'!I$133,0)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+'[2]Income-2023-leva'!J68/1000+IF(+'[2]Rounding'!$K$131=$B68,+'[2]Rounding'!L$131,0)+IF(+'[2]Rounding'!$K$132=$B68,+'[2]Rounding'!L$132,0)+IF(+'[2]Rounding'!$K$133=$B68,+'[2]Rounding'!L$133,0)</f>
        <v>0</v>
      </c>
      <c r="K68" s="58">
        <f>+'[2]Income-2023-leva'!K68/1000+IF(+'[2]Rounding'!$K$131=$B68,+'[2]Rounding'!M$131,0)+IF(+'[2]Rounding'!$K$132=$B68,+'[2]Rounding'!M$132,0)+IF(+'[2]Rounding'!$K$133=$B68,+'[2]Rounding'!M$133,0)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10</v>
      </c>
      <c r="N68" s="58">
        <f>++E68+H68+K68+IF(+'[2]Rounding'!$O$131=$B68,+'[2]Rounding'!Q$131,0)+IF(+'[2]Rounding'!$O$132=$B68,+'[2]Rounding'!Q$132,0)+IF(+'[2]Rounding'!$O$133=$B68,+'[2]Rounding'!Q$133,0)</f>
        <v>36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+'[2]Income-2023-leva'!D69/1000+IF(+'[2]Rounding'!$C$131=$B69,+'[2]Rounding'!D$131,0)+IF(+'[2]Rounding'!$C$132=$B69,+'[2]Rounding'!D$132,0)+IF(+'[2]Rounding'!$C$133=$B69,+'[2]Rounding'!D$133,0)</f>
        <v>0</v>
      </c>
      <c r="E69" s="58">
        <f>+'[2]Income-2023-leva'!E69/1000+IF(+'[2]Rounding'!$C$131=$B69,+'[2]Rounding'!E$131,0)+IF(+'[2]Rounding'!$C$132=$B69,+'[2]Rounding'!E$132,0)+IF(+'[2]Rounding'!$C$133=$B69,+'[2]Rounding'!E$133,0)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+'[2]Income-2023-leva'!G69/1000+IF(+'[2]Rounding'!$G$131=$B69,+'[2]Rounding'!H$131,0)+IF(+'[2]Rounding'!$G$132=$B69,+'[2]Rounding'!H$132,0)+IF(+'[2]Rounding'!$G$133=$B69,+'[2]Rounding'!H$133,0)</f>
        <v>0</v>
      </c>
      <c r="H69" s="58">
        <f>+'[2]Income-2023-leva'!H69/1000+IF(+'[2]Rounding'!$G$131=$B69,+'[2]Rounding'!I$131,0)+IF(+'[2]Rounding'!$G$132=$B69,+'[2]Rounding'!I$132,0)+IF(+'[2]Rounding'!$G$133=$B69,+'[2]Rounding'!I$133,0)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+'[2]Income-2023-leva'!J69/1000+IF(+'[2]Rounding'!$K$131=$B69,+'[2]Rounding'!L$131,0)+IF(+'[2]Rounding'!$K$132=$B69,+'[2]Rounding'!L$132,0)+IF(+'[2]Rounding'!$K$133=$B69,+'[2]Rounding'!L$133,0)</f>
        <v>0</v>
      </c>
      <c r="K69" s="58">
        <f>+'[2]Income-2023-leva'!K69/1000+IF(+'[2]Rounding'!$K$131=$B69,+'[2]Rounding'!M$131,0)+IF(+'[2]Rounding'!$K$132=$B69,+'[2]Rounding'!M$132,0)+IF(+'[2]Rounding'!$K$133=$B69,+'[2]Rounding'!M$133,0)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10</v>
      </c>
      <c r="E70" s="70">
        <f>++SUM(E68:E69)</f>
        <v>36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10</v>
      </c>
      <c r="N70" s="70">
        <f>++SUM(N68:N69)</f>
        <v>36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+'[2]Income-2023-leva'!D72/1000+IF(+'[2]Rounding'!$C$131=$B72,+'[2]Rounding'!D$131,0)+IF(+'[2]Rounding'!$C$132=$B72,+'[2]Rounding'!D$132,0)+IF(+'[2]Rounding'!$C$133=$B72,+'[2]Rounding'!D$133,0)</f>
        <v>0.67799</v>
      </c>
      <c r="E72" s="70">
        <f>+'[2]Income-2023-leva'!E72/1000+IF(+'[2]Rounding'!$C$131=$B72,+'[2]Rounding'!E$131,0)+IF(+'[2]Rounding'!$C$132=$B72,+'[2]Rounding'!E$132,0)+IF(+'[2]Rounding'!$C$133=$B72,+'[2]Rounding'!E$133,0)</f>
        <v>6.88786</v>
      </c>
      <c r="F72" s="24"/>
      <c r="G72" s="69">
        <f>+'[2]Income-2023-leva'!G72/1000+IF(+'[2]Rounding'!$G$131=$B72,+'[2]Rounding'!H$131,0)+IF(+'[2]Rounding'!$G$132=$B72,+'[2]Rounding'!H$132,0)+IF(+'[2]Rounding'!$G$133=$B72,+'[2]Rounding'!H$133,0)</f>
        <v>0</v>
      </c>
      <c r="H72" s="70">
        <f>+'[2]Income-2023-leva'!H72/1000+IF(+'[2]Rounding'!$G$131=$B72,+'[2]Rounding'!I$131,0)+IF(+'[2]Rounding'!$G$132=$B72,+'[2]Rounding'!I$132,0)+IF(+'[2]Rounding'!$G$133=$B72,+'[2]Rounding'!I$133,0)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+'[2]Income-2023-leva'!J72/1000+IF(+'[2]Rounding'!$K$131=$B72,+'[2]Rounding'!L$131,0)+IF(+'[2]Rounding'!$K$132=$B72,+'[2]Rounding'!L$132,0)+IF(+'[2]Rounding'!$K$133=$B72,+'[2]Rounding'!L$133,0)</f>
        <v>-0.67799</v>
      </c>
      <c r="K72" s="70">
        <f>+'[2]Income-2023-leva'!K72/1000+IF(+'[2]Rounding'!$K$131=$B72,+'[2]Rounding'!M$131,0)+IF(+'[2]Rounding'!$K$132=$B72,+'[2]Rounding'!M$132,0)+IF(+'[2]Rounding'!$K$133=$B72,+'[2]Rounding'!M$133,0)</f>
        <v>-6.88786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+'[2]Income-2023-leva'!D74/1000+IF(+'[2]Rounding'!$C$131=$B74,+'[2]Rounding'!D$131,0)+IF(+'[2]Rounding'!$C$132=$B74,+'[2]Rounding'!D$132,0)+IF(+'[2]Rounding'!$C$133=$B74,+'[2]Rounding'!D$133,0)</f>
        <v>0</v>
      </c>
      <c r="E74" s="70">
        <f>+'[2]Income-2023-leva'!E74/1000+IF(+'[2]Rounding'!$C$131=$B74,+'[2]Rounding'!E$131,0)+IF(+'[2]Rounding'!$C$132=$B74,+'[2]Rounding'!E$132,0)+IF(+'[2]Rounding'!$C$133=$B74,+'[2]Rounding'!E$133,0)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+'[2]Income-2023-leva'!G74/1000+IF(+'[2]Rounding'!$G$131=$B74,+'[2]Rounding'!H$131,0)+IF(+'[2]Rounding'!$G$132=$B74,+'[2]Rounding'!H$132,0)+IF(+'[2]Rounding'!$G$133=$B74,+'[2]Rounding'!H$133,0)</f>
        <v>0</v>
      </c>
      <c r="H74" s="70">
        <f>+'[2]Income-2023-leva'!H74/1000+IF(+'[2]Rounding'!$G$131=$B74,+'[2]Rounding'!I$131,0)+IF(+'[2]Rounding'!$G$132=$B74,+'[2]Rounding'!I$132,0)+IF(+'[2]Rounding'!$G$133=$B74,+'[2]Rounding'!I$133,0)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+'[2]Income-2023-leva'!J74/1000+IF(+'[2]Rounding'!$K$131=$B74,+'[2]Rounding'!L$131,0)+IF(+'[2]Rounding'!$K$132=$B74,+'[2]Rounding'!L$132,0)+IF(+'[2]Rounding'!$K$133=$B74,+'[2]Rounding'!L$133,0)</f>
        <v>0</v>
      </c>
      <c r="K74" s="70">
        <f>+'[2]Income-2023-leva'!K74/1000+IF(+'[2]Rounding'!$K$131=$B74,+'[2]Rounding'!M$131,0)+IF(+'[2]Rounding'!$K$132=$B74,+'[2]Rounding'!M$132,0)+IF(+'[2]Rounding'!$K$133=$B74,+'[2]Rounding'!M$133,0)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+'[2]Income-2023-leva'!P74/1000</f>
        <v>0</v>
      </c>
      <c r="Q74" s="191">
        <f>+'[2]Income-2023-leva'!Q74/1000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+'[2]Income-2023-leva'!D75/1000</f>
        <v>0</v>
      </c>
      <c r="E75" s="116">
        <f>+'[2]Income-2023-leva'!E75/1000</f>
        <v>0</v>
      </c>
      <c r="F75" s="24"/>
      <c r="G75" s="115">
        <f>+'[2]Income-2023-leva'!G75/1000</f>
        <v>0</v>
      </c>
      <c r="H75" s="116">
        <f>+'[2]Income-2023-leva'!H75/1000</f>
        <v>0</v>
      </c>
      <c r="I75" s="24"/>
      <c r="J75" s="115">
        <f>+'[2]Income-2023-leva'!J75/1000</f>
        <v>0</v>
      </c>
      <c r="K75" s="116">
        <f>+'[2]Income-2023-leva'!K75/1000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15" t="str">
        <f>+'[2]Income-2023-leva'!P75:Q75</f>
        <v>O K</v>
      </c>
      <c r="Q75" s="215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09">
        <f>+IF(P75="O K",0,"N o ")</f>
        <v>0</v>
      </c>
      <c r="Q76" s="209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7833.70278</v>
      </c>
      <c r="E77" s="72">
        <f>+E53+E58+E62+E66+E70+E72+E74</f>
        <v>36579.5447</v>
      </c>
      <c r="F77" s="24"/>
      <c r="G77" s="71">
        <f>+G53+G58+G62+G66+G70+G72+G74</f>
        <v>585.47575</v>
      </c>
      <c r="H77" s="72">
        <f>+H53+H58+H62+H66+H70+H72+H74</f>
        <v>968.03254</v>
      </c>
      <c r="I77" s="24"/>
      <c r="J77" s="71">
        <f>+J53+J58+J62+J66+J70+J72+J74</f>
        <v>544.95898</v>
      </c>
      <c r="K77" s="72">
        <f>+K53+K58+K62+K66+K70+K72+K74</f>
        <v>2175.44573</v>
      </c>
      <c r="L77" s="24"/>
      <c r="M77" s="71">
        <f>+M53+M58+M62+M66+M70+M72+M74</f>
        <v>8964.13751</v>
      </c>
      <c r="N77" s="72">
        <f>+N53+N58+N62+N66+N70+N72+N74</f>
        <v>39723.02297</v>
      </c>
      <c r="O77" s="127"/>
      <c r="P77" s="210" t="str">
        <f>+'[2]Income-2023-leva'!P77:Q77</f>
        <v>O K</v>
      </c>
      <c r="Q77" s="210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+'[2]Income-2023-leva'!D79/1000+IF(+'[2]Rounding'!$C$131=$B79,+'[2]Rounding'!D$131,0)+IF(+'[2]Rounding'!$C$132=$B79,+'[2]Rounding'!D$132,0)+IF(+'[2]Rounding'!$C$133=$B79,+'[2]Rounding'!D$133,0)</f>
        <v>4011.18474</v>
      </c>
      <c r="E79" s="58">
        <f>+'[2]Income-2023-leva'!E79/1000+IF(+'[2]Rounding'!$C$131=$B79,+'[2]Rounding'!E$131,0)+IF(+'[2]Rounding'!$C$132=$B79,+'[2]Rounding'!E$132,0)+IF(+'[2]Rounding'!$C$133=$B79,+'[2]Rounding'!E$133,0)</f>
        <v>38197.06859</v>
      </c>
      <c r="F79" s="24"/>
      <c r="G79" s="57">
        <f>+'[2]Income-2023-leva'!G79/1000+IF(+'[2]Rounding'!$G$131=$B79,+'[2]Rounding'!H$131,0)+IF(+'[2]Rounding'!$G$132=$B79,+'[2]Rounding'!H$132,0)+IF(+'[2]Rounding'!$G$133=$B79,+'[2]Rounding'!H$133,0)</f>
        <v>-22.42545</v>
      </c>
      <c r="H79" s="58">
        <f>+'[2]Income-2023-leva'!H79/1000+IF(+'[2]Rounding'!$G$131=$B79,+'[2]Rounding'!I$131,0)+IF(+'[2]Rounding'!$G$132=$B79,+'[2]Rounding'!I$132,0)+IF(+'[2]Rounding'!$G$133=$B79,+'[2]Rounding'!I$133,0)</f>
        <v>1167.73297</v>
      </c>
      <c r="I79" s="24"/>
      <c r="J79" s="57">
        <f>+'[2]Income-2023-leva'!J79/1000+IF(+'[2]Rounding'!$K$131=$B79,+'[2]Rounding'!L$131,0)+IF(+'[2]Rounding'!$K$132=$B79,+'[2]Rounding'!L$132,0)+IF(+'[2]Rounding'!$K$133=$B79,+'[2]Rounding'!L$133,0)</f>
        <v>0</v>
      </c>
      <c r="K79" s="58">
        <f>+'[2]Income-2023-leva'!K79/1000+IF(+'[2]Rounding'!$K$131=$B79,+'[2]Rounding'!M$131,0)+IF(+'[2]Rounding'!$K$132=$B79,+'[2]Rounding'!M$132,0)+IF(+'[2]Rounding'!$K$133=$B79,+'[2]Rounding'!M$133,0)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3988.75929</v>
      </c>
      <c r="N79" s="58">
        <f>++E79+H79+K79+IF(+'[2]Rounding'!$O$131=$B79,+'[2]Rounding'!Q$131,0)+IF(+'[2]Rounding'!$O$132=$B79,+'[2]Rounding'!Q$132,0)+IF(+'[2]Rounding'!$O$133=$B79,+'[2]Rounding'!Q$133,0)</f>
        <v>39364.80156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+'[2]Income-2023-leva'!D80/1000+IF(+'[2]Rounding'!$C$131=$B80,+'[2]Rounding'!D$131,0)+IF(+'[2]Rounding'!$C$132=$B80,+'[2]Rounding'!D$132,0)+IF(+'[2]Rounding'!$C$133=$B80,+'[2]Rounding'!D$133,0)</f>
        <v>0</v>
      </c>
      <c r="E80" s="58">
        <f>+'[2]Income-2023-leva'!E80/1000+IF(+'[2]Rounding'!$C$131=$B80,+'[2]Rounding'!E$131,0)+IF(+'[2]Rounding'!$C$132=$B80,+'[2]Rounding'!E$132,0)+IF(+'[2]Rounding'!$C$133=$B80,+'[2]Rounding'!E$133,0)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+'[2]Income-2023-leva'!G80/1000+IF(+'[2]Rounding'!$G$131=$B80,+'[2]Rounding'!H$131,0)+IF(+'[2]Rounding'!$G$132=$B80,+'[2]Rounding'!H$132,0)+IF(+'[2]Rounding'!$G$133=$B80,+'[2]Rounding'!H$133,0)</f>
        <v>0</v>
      </c>
      <c r="H80" s="58">
        <f>+'[2]Income-2023-leva'!H80/1000+IF(+'[2]Rounding'!$G$131=$B80,+'[2]Rounding'!I$131,0)+IF(+'[2]Rounding'!$G$132=$B80,+'[2]Rounding'!I$132,0)+IF(+'[2]Rounding'!$G$133=$B80,+'[2]Rounding'!I$133,0)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+'[2]Income-2023-leva'!J80/1000+IF(+'[2]Rounding'!$K$131=$B80,+'[2]Rounding'!L$131,0)+IF(+'[2]Rounding'!$K$132=$B80,+'[2]Rounding'!L$132,0)+IF(+'[2]Rounding'!$K$133=$B80,+'[2]Rounding'!L$133,0)</f>
        <v>0</v>
      </c>
      <c r="K80" s="58">
        <f>+'[2]Income-2023-leva'!K80/1000+IF(+'[2]Rounding'!$K$131=$B80,+'[2]Rounding'!M$131,0)+IF(+'[2]Rounding'!$K$132=$B80,+'[2]Rounding'!M$132,0)+IF(+'[2]Rounding'!$K$133=$B80,+'[2]Rounding'!M$133,0)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4011.18474</v>
      </c>
      <c r="E81" s="74">
        <f>+SUM(E79:E80)</f>
        <v>38197.06859</v>
      </c>
      <c r="F81" s="24"/>
      <c r="G81" s="73">
        <f>+SUM(G79:G80)</f>
        <v>-22.42545</v>
      </c>
      <c r="H81" s="74">
        <f>+SUM(H79:H80)</f>
        <v>1167.73297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3988.75929</v>
      </c>
      <c r="N81" s="74">
        <f>+SUM(N79:N80)</f>
        <v>39364.80156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+'[2]Income-2023-leva'!D83/1000+IF(+'[2]Rounding'!$C$131=$B83,+'[2]Rounding'!D$131,0)+IF(+'[2]Rounding'!$C$132=$B83,+'[2]Rounding'!D$132,0)+IF(+'[2]Rounding'!$C$133=$B83,+'[2]Rounding'!D$133,0)</f>
        <v>0</v>
      </c>
      <c r="E83" s="58">
        <f>+'[2]Income-2023-leva'!E83/1000+IF(+'[2]Rounding'!$C$131=$B83,+'[2]Rounding'!E$131,0)+IF(+'[2]Rounding'!$C$132=$B83,+'[2]Rounding'!E$132,0)+IF(+'[2]Rounding'!$C$133=$B83,+'[2]Rounding'!E$133,0)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+'[2]Income-2023-leva'!G83/1000+IF(+'[2]Rounding'!$G$131=$B83,+'[2]Rounding'!H$131,0)+IF(+'[2]Rounding'!$G$132=$B83,+'[2]Rounding'!H$132,0)+IF(+'[2]Rounding'!$G$133=$B83,+'[2]Rounding'!H$133,0)</f>
        <v>0</v>
      </c>
      <c r="H83" s="58">
        <f>+'[2]Income-2023-leva'!H83/1000+IF(+'[2]Rounding'!$G$131=$B83,+'[2]Rounding'!I$131,0)+IF(+'[2]Rounding'!$G$132=$B83,+'[2]Rounding'!I$132,0)+IF(+'[2]Rounding'!$G$133=$B83,+'[2]Rounding'!I$133,0)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+'[2]Income-2023-leva'!J83/1000+IF(+'[2]Rounding'!$K$131=$B83,+'[2]Rounding'!L$131,0)+IF(+'[2]Rounding'!$K$132=$B83,+'[2]Rounding'!L$132,0)+IF(+'[2]Rounding'!$K$133=$B83,+'[2]Rounding'!L$133,0)</f>
        <v>0</v>
      </c>
      <c r="K83" s="58">
        <f>+'[2]Income-2023-leva'!K83/1000+IF(+'[2]Rounding'!$K$131=$B83,+'[2]Rounding'!M$131,0)+IF(+'[2]Rounding'!$K$132=$B83,+'[2]Rounding'!M$132,0)+IF(+'[2]Rounding'!$K$133=$B83,+'[2]Rounding'!M$133,0)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+'[2]Income-2023-leva'!D84/1000+IF(+'[2]Rounding'!$C$131=$B84,+'[2]Rounding'!D$131,0)+IF(+'[2]Rounding'!$C$132=$B84,+'[2]Rounding'!D$132,0)+IF(+'[2]Rounding'!$C$133=$B84,+'[2]Rounding'!D$133,0)</f>
        <v>-0.0011899999999999999</v>
      </c>
      <c r="E84" s="58">
        <f>+'[2]Income-2023-leva'!E84/1000+IF(+'[2]Rounding'!$C$131=$B84,+'[2]Rounding'!E$131,0)+IF(+'[2]Rounding'!$C$132=$B84,+'[2]Rounding'!E$132,0)+IF(+'[2]Rounding'!$C$133=$B84,+'[2]Rounding'!E$133,0)</f>
        <v>-0.08584</v>
      </c>
      <c r="F84" s="24"/>
      <c r="G84" s="57">
        <f>+'[2]Income-2023-leva'!G84/1000+IF(+'[2]Rounding'!$G$131=$B84,+'[2]Rounding'!H$131,0)+IF(+'[2]Rounding'!$G$132=$B84,+'[2]Rounding'!H$132,0)+IF(+'[2]Rounding'!$G$133=$B84,+'[2]Rounding'!H$133,0)</f>
        <v>-0.6213099999999999</v>
      </c>
      <c r="H84" s="58">
        <f>+'[2]Income-2023-leva'!H84/1000+IF(+'[2]Rounding'!$G$131=$B84,+'[2]Rounding'!I$131,0)+IF(+'[2]Rounding'!$G$132=$B84,+'[2]Rounding'!I$132,0)+IF(+'[2]Rounding'!$G$133=$B84,+'[2]Rounding'!I$133,0)</f>
        <v>-1.49472</v>
      </c>
      <c r="I84" s="24"/>
      <c r="J84" s="57">
        <f>+'[2]Income-2023-leva'!J84/1000+IF(+'[2]Rounding'!$K$131=$B84,+'[2]Rounding'!L$131,0)+IF(+'[2]Rounding'!$K$132=$B84,+'[2]Rounding'!L$132,0)+IF(+'[2]Rounding'!$K$133=$B84,+'[2]Rounding'!L$133,0)</f>
        <v>0</v>
      </c>
      <c r="K84" s="58">
        <f>+'[2]Income-2023-leva'!K84/1000+IF(+'[2]Rounding'!$K$131=$B84,+'[2]Rounding'!M$131,0)+IF(+'[2]Rounding'!$K$132=$B84,+'[2]Rounding'!M$132,0)+IF(+'[2]Rounding'!$K$133=$B84,+'[2]Rounding'!M$133,0)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-0.6224999999999999</v>
      </c>
      <c r="N84" s="58">
        <f>++E84+H84+K84+IF(+'[2]Rounding'!$O$131=$B84,+'[2]Rounding'!Q$131,0)+IF(+'[2]Rounding'!$O$132=$B84,+'[2]Rounding'!Q$132,0)+IF(+'[2]Rounding'!$O$133=$B84,+'[2]Rounding'!Q$133,0)</f>
        <v>-1.58056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-0.0011899999999999999</v>
      </c>
      <c r="E85" s="76">
        <f>+SUM(E83:E84)</f>
        <v>-0.08584</v>
      </c>
      <c r="F85" s="24"/>
      <c r="G85" s="75">
        <f>+SUM(G83:G84)</f>
        <v>-0.6213099999999999</v>
      </c>
      <c r="H85" s="76">
        <f>+SUM(H83:H84)</f>
        <v>-1.49472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-0.6224999999999999</v>
      </c>
      <c r="N85" s="76">
        <f>+SUM(N83:N84)</f>
        <v>-1.58056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+'[2]Income-2023-leva'!D88/1000+IF(+'[2]Rounding'!$C$131=$B88,+'[2]Rounding'!D$131,0)+IF(+'[2]Rounding'!$C$132=$B88,+'[2]Rounding'!D$132,0)+IF(+'[2]Rounding'!$C$133=$B88,+'[2]Rounding'!D$133,0)</f>
        <v>67.04402</v>
      </c>
      <c r="E88" s="58">
        <f>+'[2]Income-2023-leva'!E88/1000+IF(+'[2]Rounding'!$C$131=$B88,+'[2]Rounding'!E$131,0)+IF(+'[2]Rounding'!$C$132=$B88,+'[2]Rounding'!E$132,0)+IF(+'[2]Rounding'!$C$133=$B88,+'[2]Rounding'!E$133,0)</f>
        <v>3193.70671</v>
      </c>
      <c r="F88" s="24"/>
      <c r="G88" s="57">
        <f>+'[2]Income-2023-leva'!G88/1000+IF(+'[2]Rounding'!$G$131=$B88,+'[2]Rounding'!H$131,0)+IF(+'[2]Rounding'!$G$132=$B88,+'[2]Rounding'!H$132,0)+IF(+'[2]Rounding'!$G$133=$B88,+'[2]Rounding'!H$133,0)</f>
        <v>0</v>
      </c>
      <c r="H88" s="58">
        <f>+'[2]Income-2023-leva'!H88/1000+IF(+'[2]Rounding'!$G$131=$B88,+'[2]Rounding'!I$131,0)+IF(+'[2]Rounding'!$G$132=$B88,+'[2]Rounding'!I$132,0)+IF(+'[2]Rounding'!$G$133=$B88,+'[2]Rounding'!I$133,0)</f>
        <v>-168.0081</v>
      </c>
      <c r="I88" s="24"/>
      <c r="J88" s="57">
        <f>+'[2]Income-2023-leva'!J88/1000+IF(+'[2]Rounding'!$K$131=$B88,+'[2]Rounding'!L$131,0)+IF(+'[2]Rounding'!$K$132=$B88,+'[2]Rounding'!L$132,0)+IF(+'[2]Rounding'!$K$133=$B88,+'[2]Rounding'!L$133,0)</f>
        <v>0</v>
      </c>
      <c r="K88" s="58">
        <f>+'[2]Income-2023-leva'!K88/1000+IF(+'[2]Rounding'!$K$131=$B88,+'[2]Rounding'!M$131,0)+IF(+'[2]Rounding'!$K$132=$B88,+'[2]Rounding'!M$132,0)+IF(+'[2]Rounding'!$K$133=$B88,+'[2]Rounding'!M$133,0)</f>
        <v>-0.04132</v>
      </c>
      <c r="L88" s="24"/>
      <c r="M88" s="57">
        <f>++D88+G88+J88+IF(+'[2]Rounding'!$O$131=$B88,+'[2]Rounding'!P$131,0)+IF(+'[2]Rounding'!$O$132=$B88,+'[2]Rounding'!P$132,0)+IF(+'[2]Rounding'!$O$133=$B88,+'[2]Rounding'!P$133,0)</f>
        <v>67.04402</v>
      </c>
      <c r="N88" s="58">
        <f>++E88+H88+K88+IF(+'[2]Rounding'!$O$131=$B88,+'[2]Rounding'!Q$131,0)+IF(+'[2]Rounding'!$O$132=$B88,+'[2]Rounding'!Q$132,0)+IF(+'[2]Rounding'!$O$133=$B88,+'[2]Rounding'!Q$133,0)</f>
        <v>3025.65729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+'[2]Income-2023-leva'!D89/1000+IF(+'[2]Rounding'!$C$131=$B89,+'[2]Rounding'!D$131,0)+IF(+'[2]Rounding'!$C$132=$B89,+'[2]Rounding'!D$132,0)+IF(+'[2]Rounding'!$C$133=$B89,+'[2]Rounding'!D$133,0)</f>
        <v>0</v>
      </c>
      <c r="E89" s="58">
        <f>+'[2]Income-2023-leva'!E89/1000+IF(+'[2]Rounding'!$C$131=$B89,+'[2]Rounding'!E$131,0)+IF(+'[2]Rounding'!$C$132=$B89,+'[2]Rounding'!E$132,0)+IF(+'[2]Rounding'!$C$133=$B89,+'[2]Rounding'!E$133,0)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+'[2]Income-2023-leva'!G89/1000+IF(+'[2]Rounding'!$G$131=$B89,+'[2]Rounding'!H$131,0)+IF(+'[2]Rounding'!$G$132=$B89,+'[2]Rounding'!H$132,0)+IF(+'[2]Rounding'!$G$133=$B89,+'[2]Rounding'!H$133,0)</f>
        <v>0</v>
      </c>
      <c r="H89" s="58">
        <f>+'[2]Income-2023-leva'!H89/1000+IF(+'[2]Rounding'!$G$131=$B89,+'[2]Rounding'!I$131,0)+IF(+'[2]Rounding'!$G$132=$B89,+'[2]Rounding'!I$132,0)+IF(+'[2]Rounding'!$G$133=$B89,+'[2]Rounding'!I$133,0)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+'[2]Income-2023-leva'!J89/1000+IF(+'[2]Rounding'!$K$131=$B89,+'[2]Rounding'!L$131,0)+IF(+'[2]Rounding'!$K$132=$B89,+'[2]Rounding'!L$132,0)+IF(+'[2]Rounding'!$K$133=$B89,+'[2]Rounding'!L$133,0)</f>
        <v>0</v>
      </c>
      <c r="K89" s="58">
        <f>+'[2]Income-2023-leva'!K89/1000+IF(+'[2]Rounding'!$K$131=$B89,+'[2]Rounding'!M$131,0)+IF(+'[2]Rounding'!$K$132=$B89,+'[2]Rounding'!M$132,0)+IF(+'[2]Rounding'!$K$133=$B89,+'[2]Rounding'!M$133,0)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67.04402</v>
      </c>
      <c r="E90" s="78">
        <f>+SUM(E88:E89)</f>
        <v>3193.70671</v>
      </c>
      <c r="F90" s="24"/>
      <c r="G90" s="77">
        <f>+SUM(G88:G89)</f>
        <v>0</v>
      </c>
      <c r="H90" s="78">
        <f>+SUM(H88:H89)</f>
        <v>-168.0081</v>
      </c>
      <c r="I90" s="24"/>
      <c r="J90" s="77">
        <f>+SUM(J88:J89)</f>
        <v>0</v>
      </c>
      <c r="K90" s="78">
        <f>+SUM(K88:K89)</f>
        <v>-0.04132</v>
      </c>
      <c r="L90" s="24"/>
      <c r="M90" s="77">
        <f>+SUM(M88:M89)</f>
        <v>67.04402</v>
      </c>
      <c r="N90" s="78">
        <f>+SUM(N88:N89)</f>
        <v>3025.65729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+'[2]Income-2023-leva'!D92/1000+IF(+'[2]Rounding'!$C$131=$B92,+'[2]Rounding'!D$131,0)+IF(+'[2]Rounding'!$C$132=$B92,+'[2]Rounding'!D$132,0)+IF(+'[2]Rounding'!$C$133=$B92,+'[2]Rounding'!D$133,0)</f>
        <v>0</v>
      </c>
      <c r="E92" s="58">
        <f>+'[2]Income-2023-leva'!E92/1000+IF(+'[2]Rounding'!$C$131=$B92,+'[2]Rounding'!E$131,0)+IF(+'[2]Rounding'!$C$132=$B92,+'[2]Rounding'!E$132,0)+IF(+'[2]Rounding'!$C$133=$B92,+'[2]Rounding'!E$133,0)</f>
        <v>-3.88005</v>
      </c>
      <c r="F92" s="24"/>
      <c r="G92" s="57">
        <f>+'[2]Income-2023-leva'!G92/1000+IF(+'[2]Rounding'!$G$131=$B92,+'[2]Rounding'!H$131,0)+IF(+'[2]Rounding'!$G$132=$B92,+'[2]Rounding'!H$132,0)+IF(+'[2]Rounding'!$G$133=$B92,+'[2]Rounding'!H$133,0)</f>
        <v>0</v>
      </c>
      <c r="H92" s="58">
        <f>+'[2]Income-2023-leva'!H92/1000+IF(+'[2]Rounding'!$G$131=$B92,+'[2]Rounding'!I$131,0)+IF(+'[2]Rounding'!$G$132=$B92,+'[2]Rounding'!I$132,0)+IF(+'[2]Rounding'!$G$133=$B92,+'[2]Rounding'!I$133,0)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+'[2]Income-2023-leva'!J92/1000+IF(+'[2]Rounding'!$K$131=$B92,+'[2]Rounding'!L$131,0)+IF(+'[2]Rounding'!$K$132=$B92,+'[2]Rounding'!L$132,0)+IF(+'[2]Rounding'!$K$133=$B92,+'[2]Rounding'!L$133,0)</f>
        <v>0</v>
      </c>
      <c r="K92" s="58">
        <f>+'[2]Income-2023-leva'!K92/1000+IF(+'[2]Rounding'!$K$131=$B92,+'[2]Rounding'!M$131,0)+IF(+'[2]Rounding'!$K$132=$B92,+'[2]Rounding'!M$132,0)+IF(+'[2]Rounding'!$K$133=$B92,+'[2]Rounding'!M$133,0)</f>
        <v>15.87782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11.99777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+'[2]Income-2023-leva'!D93/1000+IF(+'[2]Rounding'!$C$131=$B93,+'[2]Rounding'!D$131,0)+IF(+'[2]Rounding'!$C$132=$B93,+'[2]Rounding'!D$132,0)+IF(+'[2]Rounding'!$C$133=$B93,+'[2]Rounding'!D$133,0)</f>
        <v>0</v>
      </c>
      <c r="E93" s="58">
        <f>+'[2]Income-2023-leva'!E93/1000+IF(+'[2]Rounding'!$C$131=$B93,+'[2]Rounding'!E$131,0)+IF(+'[2]Rounding'!$C$132=$B93,+'[2]Rounding'!E$132,0)+IF(+'[2]Rounding'!$C$133=$B93,+'[2]Rounding'!E$133,0)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+'[2]Income-2023-leva'!G93/1000+IF(+'[2]Rounding'!$G$131=$B93,+'[2]Rounding'!H$131,0)+IF(+'[2]Rounding'!$G$132=$B93,+'[2]Rounding'!H$132,0)+IF(+'[2]Rounding'!$G$133=$B93,+'[2]Rounding'!H$133,0)</f>
        <v>0</v>
      </c>
      <c r="H93" s="58">
        <f>+'[2]Income-2023-leva'!H93/1000+IF(+'[2]Rounding'!$G$131=$B93,+'[2]Rounding'!I$131,0)+IF(+'[2]Rounding'!$G$132=$B93,+'[2]Rounding'!I$132,0)+IF(+'[2]Rounding'!$G$133=$B93,+'[2]Rounding'!I$133,0)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+'[2]Income-2023-leva'!J93/1000+IF(+'[2]Rounding'!$K$131=$B93,+'[2]Rounding'!L$131,0)+IF(+'[2]Rounding'!$K$132=$B93,+'[2]Rounding'!L$132,0)+IF(+'[2]Rounding'!$K$133=$B93,+'[2]Rounding'!L$133,0)</f>
        <v>0</v>
      </c>
      <c r="K93" s="58">
        <f>+'[2]Income-2023-leva'!K93/1000+IF(+'[2]Rounding'!$K$131=$B93,+'[2]Rounding'!M$131,0)+IF(+'[2]Rounding'!$K$132=$B93,+'[2]Rounding'!M$132,0)+IF(+'[2]Rounding'!$K$133=$B93,+'[2]Rounding'!M$133,0)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+'[2]Income-2023-leva'!D94/1000+IF(+'[2]Rounding'!$C$131=$B94,+'[2]Rounding'!D$131,0)+IF(+'[2]Rounding'!$C$132=$B94,+'[2]Rounding'!D$132,0)+IF(+'[2]Rounding'!$C$133=$B94,+'[2]Rounding'!D$133,0)</f>
        <v>0</v>
      </c>
      <c r="E94" s="58">
        <f>+'[2]Income-2023-leva'!E94/1000+IF(+'[2]Rounding'!$C$131=$B94,+'[2]Rounding'!E$131,0)+IF(+'[2]Rounding'!$C$132=$B94,+'[2]Rounding'!E$132,0)+IF(+'[2]Rounding'!$C$133=$B94,+'[2]Rounding'!E$133,0)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+'[2]Income-2023-leva'!G94/1000+IF(+'[2]Rounding'!$G$131=$B94,+'[2]Rounding'!H$131,0)+IF(+'[2]Rounding'!$G$132=$B94,+'[2]Rounding'!H$132,0)+IF(+'[2]Rounding'!$G$133=$B94,+'[2]Rounding'!H$133,0)</f>
        <v>0</v>
      </c>
      <c r="H94" s="58">
        <f>+'[2]Income-2023-leva'!H94/1000+IF(+'[2]Rounding'!$G$131=$B94,+'[2]Rounding'!I$131,0)+IF(+'[2]Rounding'!$G$132=$B94,+'[2]Rounding'!I$132,0)+IF(+'[2]Rounding'!$G$133=$B94,+'[2]Rounding'!I$133,0)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+'[2]Income-2023-leva'!J94/1000+IF(+'[2]Rounding'!$K$131=$B94,+'[2]Rounding'!L$131,0)+IF(+'[2]Rounding'!$K$132=$B94,+'[2]Rounding'!L$132,0)+IF(+'[2]Rounding'!$K$133=$B94,+'[2]Rounding'!L$133,0)</f>
        <v>0</v>
      </c>
      <c r="K94" s="58">
        <f>+'[2]Income-2023-leva'!K94/1000+IF(+'[2]Rounding'!$K$131=$B94,+'[2]Rounding'!M$131,0)+IF(+'[2]Rounding'!$K$132=$B94,+'[2]Rounding'!M$132,0)+IF(+'[2]Rounding'!$K$133=$B94,+'[2]Rounding'!M$133,0)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-3.88005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15.87782</v>
      </c>
      <c r="L95" s="24"/>
      <c r="M95" s="77">
        <f>+SUM(M92:M94)</f>
        <v>0</v>
      </c>
      <c r="N95" s="78">
        <f>+SUM(N92:N94)</f>
        <v>11.99777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+'[2]Income-2023-leva'!D97/1000+IF(+'[2]Rounding'!$C$131=$B97,+'[2]Rounding'!D$131,0)+IF(+'[2]Rounding'!$C$132=$B97,+'[2]Rounding'!D$132,0)+IF(+'[2]Rounding'!$C$133=$B97,+'[2]Rounding'!D$133,0)</f>
        <v>0</v>
      </c>
      <c r="E97" s="58">
        <f>+'[2]Income-2023-leva'!E97/1000+IF(+'[2]Rounding'!$C$131=$B97,+'[2]Rounding'!E$131,0)+IF(+'[2]Rounding'!$C$132=$B97,+'[2]Rounding'!E$132,0)+IF(+'[2]Rounding'!$C$133=$B97,+'[2]Rounding'!E$133,0)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+'[2]Income-2023-leva'!G97/1000+IF(+'[2]Rounding'!$G$131=$B97,+'[2]Rounding'!H$131,0)+IF(+'[2]Rounding'!$G$132=$B97,+'[2]Rounding'!H$132,0)+IF(+'[2]Rounding'!$G$133=$B97,+'[2]Rounding'!H$133,0)</f>
        <v>0</v>
      </c>
      <c r="H97" s="58">
        <f>+'[2]Income-2023-leva'!H97/1000+IF(+'[2]Rounding'!$G$131=$B97,+'[2]Rounding'!I$131,0)+IF(+'[2]Rounding'!$G$132=$B97,+'[2]Rounding'!I$132,0)+IF(+'[2]Rounding'!$G$133=$B97,+'[2]Rounding'!I$133,0)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+'[2]Income-2023-leva'!J97/1000+IF(+'[2]Rounding'!$K$131=$B97,+'[2]Rounding'!L$131,0)+IF(+'[2]Rounding'!$K$132=$B97,+'[2]Rounding'!L$132,0)+IF(+'[2]Rounding'!$K$133=$B97,+'[2]Rounding'!L$133,0)</f>
        <v>0</v>
      </c>
      <c r="K97" s="58">
        <f>+'[2]Income-2023-leva'!K97/1000+IF(+'[2]Rounding'!$K$131=$B97,+'[2]Rounding'!M$131,0)+IF(+'[2]Rounding'!$K$132=$B97,+'[2]Rounding'!M$132,0)+IF(+'[2]Rounding'!$K$133=$B97,+'[2]Rounding'!M$133,0)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+'[2]Income-2023-leva'!D98/1000+IF(+'[2]Rounding'!$C$131=$B98,+'[2]Rounding'!D$131,0)+IF(+'[2]Rounding'!$C$132=$B98,+'[2]Rounding'!D$132,0)+IF(+'[2]Rounding'!$C$133=$B98,+'[2]Rounding'!D$133,0)</f>
        <v>0</v>
      </c>
      <c r="E98" s="58">
        <f>+'[2]Income-2023-leva'!E98/1000+IF(+'[2]Rounding'!$C$131=$B98,+'[2]Rounding'!E$131,0)+IF(+'[2]Rounding'!$C$132=$B98,+'[2]Rounding'!E$132,0)+IF(+'[2]Rounding'!$C$133=$B98,+'[2]Rounding'!E$133,0)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+'[2]Income-2023-leva'!G98/1000+IF(+'[2]Rounding'!$G$131=$B98,+'[2]Rounding'!H$131,0)+IF(+'[2]Rounding'!$G$132=$B98,+'[2]Rounding'!H$132,0)+IF(+'[2]Rounding'!$G$133=$B98,+'[2]Rounding'!H$133,0)</f>
        <v>0</v>
      </c>
      <c r="H98" s="58">
        <f>+'[2]Income-2023-leva'!H98/1000+IF(+'[2]Rounding'!$G$131=$B98,+'[2]Rounding'!I$131,0)+IF(+'[2]Rounding'!$G$132=$B98,+'[2]Rounding'!I$132,0)+IF(+'[2]Rounding'!$G$133=$B98,+'[2]Rounding'!I$133,0)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+'[2]Income-2023-leva'!J98/1000+IF(+'[2]Rounding'!$K$131=$B98,+'[2]Rounding'!L$131,0)+IF(+'[2]Rounding'!$K$132=$B98,+'[2]Rounding'!L$132,0)+IF(+'[2]Rounding'!$K$133=$B98,+'[2]Rounding'!L$133,0)</f>
        <v>0</v>
      </c>
      <c r="K98" s="58">
        <f>+'[2]Income-2023-leva'!K98/1000+IF(+'[2]Rounding'!$K$131=$B98,+'[2]Rounding'!M$131,0)+IF(+'[2]Rounding'!$K$132=$B98,+'[2]Rounding'!M$132,0)+IF(+'[2]Rounding'!$K$133=$B98,+'[2]Rounding'!M$133,0)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+'[2]Income-2023-leva'!D99/1000+IF(+'[2]Rounding'!$C$131=$B99,+'[2]Rounding'!D$131,0)+IF(+'[2]Rounding'!$C$132=$B99,+'[2]Rounding'!D$132,0)+IF(+'[2]Rounding'!$C$133=$B99,+'[2]Rounding'!D$133,0)</f>
        <v>76.43428</v>
      </c>
      <c r="E99" s="58">
        <f>+'[2]Income-2023-leva'!E99/1000+IF(+'[2]Rounding'!$C$131=$B99,+'[2]Rounding'!E$131,0)+IF(+'[2]Rounding'!$C$132=$B99,+'[2]Rounding'!E$132,0)+IF(+'[2]Rounding'!$C$133=$B99,+'[2]Rounding'!E$133,0)</f>
        <v>5.27355</v>
      </c>
      <c r="F99" s="24"/>
      <c r="G99" s="57">
        <f>+'[2]Income-2023-leva'!G99/1000+IF(+'[2]Rounding'!$G$131=$B99,+'[2]Rounding'!H$131,0)+IF(+'[2]Rounding'!$G$132=$B99,+'[2]Rounding'!H$132,0)+IF(+'[2]Rounding'!$G$133=$B99,+'[2]Rounding'!H$133,0)</f>
        <v>0</v>
      </c>
      <c r="H99" s="58">
        <f>+'[2]Income-2023-leva'!H99/1000+IF(+'[2]Rounding'!$G$131=$B99,+'[2]Rounding'!I$131,0)+IF(+'[2]Rounding'!$G$132=$B99,+'[2]Rounding'!I$132,0)+IF(+'[2]Rounding'!$G$133=$B99,+'[2]Rounding'!I$133,0)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+'[2]Income-2023-leva'!J99/1000+IF(+'[2]Rounding'!$K$131=$B99,+'[2]Rounding'!L$131,0)+IF(+'[2]Rounding'!$K$132=$B99,+'[2]Rounding'!L$132,0)+IF(+'[2]Rounding'!$K$133=$B99,+'[2]Rounding'!L$133,0)</f>
        <v>0</v>
      </c>
      <c r="K99" s="58">
        <f>+'[2]Income-2023-leva'!K99/1000+IF(+'[2]Rounding'!$K$131=$B99,+'[2]Rounding'!M$131,0)+IF(+'[2]Rounding'!$K$132=$B99,+'[2]Rounding'!M$132,0)+IF(+'[2]Rounding'!$K$133=$B99,+'[2]Rounding'!M$133,0)</f>
        <v>110.39338000000001</v>
      </c>
      <c r="L99" s="24"/>
      <c r="M99" s="57">
        <f>++D99+G99+J99+IF(+'[2]Rounding'!$O$131=$B99,+'[2]Rounding'!P$131,0)+IF(+'[2]Rounding'!$O$132=$B99,+'[2]Rounding'!P$132,0)+IF(+'[2]Rounding'!$O$133=$B99,+'[2]Rounding'!P$133,0)</f>
        <v>76.43428</v>
      </c>
      <c r="N99" s="58">
        <f>++E99+H99+K99+IF(+'[2]Rounding'!$O$131=$B99,+'[2]Rounding'!Q$131,0)+IF(+'[2]Rounding'!$O$132=$B99,+'[2]Rounding'!Q$132,0)+IF(+'[2]Rounding'!$O$133=$B99,+'[2]Rounding'!Q$133,0)</f>
        <v>115.66693000000001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+'[2]Income-2023-leva'!D100/1000+IF(+'[2]Rounding'!$C$131=$B100,+'[2]Rounding'!D$131,0)+IF(+'[2]Rounding'!$C$132=$B100,+'[2]Rounding'!D$132,0)+IF(+'[2]Rounding'!$C$133=$B100,+'[2]Rounding'!D$133,0)</f>
        <v>0</v>
      </c>
      <c r="E100" s="58">
        <f>+'[2]Income-2023-leva'!E100/1000+IF(+'[2]Rounding'!$C$131=$B100,+'[2]Rounding'!E$131,0)+IF(+'[2]Rounding'!$C$132=$B100,+'[2]Rounding'!E$132,0)+IF(+'[2]Rounding'!$C$133=$B100,+'[2]Rounding'!E$133,0)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+'[2]Income-2023-leva'!G100/1000+IF(+'[2]Rounding'!$G$131=$B100,+'[2]Rounding'!H$131,0)+IF(+'[2]Rounding'!$G$132=$B100,+'[2]Rounding'!H$132,0)+IF(+'[2]Rounding'!$G$133=$B100,+'[2]Rounding'!H$133,0)</f>
        <v>0</v>
      </c>
      <c r="H100" s="58">
        <f>+'[2]Income-2023-leva'!H100/1000+IF(+'[2]Rounding'!$G$131=$B100,+'[2]Rounding'!I$131,0)+IF(+'[2]Rounding'!$G$132=$B100,+'[2]Rounding'!I$132,0)+IF(+'[2]Rounding'!$G$133=$B100,+'[2]Rounding'!I$133,0)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+'[2]Income-2023-leva'!J100/1000+IF(+'[2]Rounding'!$K$131=$B100,+'[2]Rounding'!L$131,0)+IF(+'[2]Rounding'!$K$132=$B100,+'[2]Rounding'!L$132,0)+IF(+'[2]Rounding'!$K$133=$B100,+'[2]Rounding'!L$133,0)</f>
        <v>0</v>
      </c>
      <c r="K100" s="58">
        <f>+'[2]Income-2023-leva'!K100/1000+IF(+'[2]Rounding'!$K$131=$B100,+'[2]Rounding'!M$131,0)+IF(+'[2]Rounding'!$K$132=$B100,+'[2]Rounding'!M$132,0)+IF(+'[2]Rounding'!$K$133=$B100,+'[2]Rounding'!M$133,0)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+'[2]Income-2023-leva'!D101/1000+IF(+'[2]Rounding'!$C$131=$B101,+'[2]Rounding'!D$131,0)+IF(+'[2]Rounding'!$C$132=$B101,+'[2]Rounding'!D$132,0)+IF(+'[2]Rounding'!$C$133=$B101,+'[2]Rounding'!D$133,0)</f>
        <v>0</v>
      </c>
      <c r="E101" s="60">
        <f>+'[2]Income-2023-leva'!E101/1000+IF(+'[2]Rounding'!$C$131=$B101,+'[2]Rounding'!E$131,0)+IF(+'[2]Rounding'!$C$132=$B101,+'[2]Rounding'!E$132,0)+IF(+'[2]Rounding'!$C$133=$B101,+'[2]Rounding'!E$133,0)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+'[2]Income-2023-leva'!G101/1000+IF(+'[2]Rounding'!$G$131=$B101,+'[2]Rounding'!H$131,0)+IF(+'[2]Rounding'!$G$132=$B101,+'[2]Rounding'!H$132,0)+IF(+'[2]Rounding'!$G$133=$B101,+'[2]Rounding'!H$133,0)</f>
        <v>0</v>
      </c>
      <c r="H101" s="60">
        <f>+'[2]Income-2023-leva'!H101/1000+IF(+'[2]Rounding'!$G$131=$B101,+'[2]Rounding'!I$131,0)+IF(+'[2]Rounding'!$G$132=$B101,+'[2]Rounding'!I$132,0)+IF(+'[2]Rounding'!$G$133=$B101,+'[2]Rounding'!I$133,0)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+'[2]Income-2023-leva'!J101/1000+IF(+'[2]Rounding'!$K$131=$B101,+'[2]Rounding'!L$131,0)+IF(+'[2]Rounding'!$K$132=$B101,+'[2]Rounding'!L$132,0)+IF(+'[2]Rounding'!$K$133=$B101,+'[2]Rounding'!L$133,0)</f>
        <v>0</v>
      </c>
      <c r="K101" s="60">
        <f>+'[2]Income-2023-leva'!K101/1000+IF(+'[2]Rounding'!$K$131=$B101,+'[2]Rounding'!M$131,0)+IF(+'[2]Rounding'!$K$132=$B101,+'[2]Rounding'!M$132,0)+IF(+'[2]Rounding'!$K$133=$B101,+'[2]Rounding'!M$133,0)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76.43428</v>
      </c>
      <c r="E102" s="78">
        <f>++SUM(E97:E101)</f>
        <v>5.27355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0</v>
      </c>
      <c r="K102" s="78">
        <f>++SUM(K97:K101)</f>
        <v>110.39338000000001</v>
      </c>
      <c r="L102" s="24"/>
      <c r="M102" s="77">
        <f>++SUM(M97:M101)</f>
        <v>76.43428</v>
      </c>
      <c r="N102" s="78">
        <f>++SUM(N97:N101)</f>
        <v>115.66693000000001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+'[2]Income-2023-leva'!D104/1000+IF(+'[2]Rounding'!$C$131=$B104,+'[2]Rounding'!D$131,0)+IF(+'[2]Rounding'!$C$132=$B104,+'[2]Rounding'!D$132,0)+IF(+'[2]Rounding'!$C$133=$B104,+'[2]Rounding'!D$133,0)</f>
        <v>0</v>
      </c>
      <c r="E104" s="58">
        <f>+'[2]Income-2023-leva'!E104/1000+IF(+'[2]Rounding'!$C$131=$B104,+'[2]Rounding'!E$131,0)+IF(+'[2]Rounding'!$C$132=$B104,+'[2]Rounding'!E$132,0)+IF(+'[2]Rounding'!$C$133=$B104,+'[2]Rounding'!E$133,0)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+'[2]Income-2023-leva'!G104/1000+IF(+'[2]Rounding'!$G$131=$B104,+'[2]Rounding'!H$131,0)+IF(+'[2]Rounding'!$G$132=$B104,+'[2]Rounding'!H$132,0)+IF(+'[2]Rounding'!$G$133=$B104,+'[2]Rounding'!H$133,0)</f>
        <v>0</v>
      </c>
      <c r="H104" s="58">
        <f>+'[2]Income-2023-leva'!H104/1000+IF(+'[2]Rounding'!$G$131=$B104,+'[2]Rounding'!I$131,0)+IF(+'[2]Rounding'!$G$132=$B104,+'[2]Rounding'!I$132,0)+IF(+'[2]Rounding'!$G$133=$B104,+'[2]Rounding'!I$133,0)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+'[2]Income-2023-leva'!J104/1000+IF(+'[2]Rounding'!$K$131=$B104,+'[2]Rounding'!L$131,0)+IF(+'[2]Rounding'!$K$132=$B104,+'[2]Rounding'!L$132,0)+IF(+'[2]Rounding'!$K$133=$B104,+'[2]Rounding'!L$133,0)</f>
        <v>0</v>
      </c>
      <c r="K104" s="58">
        <f>+'[2]Income-2023-leva'!K104/1000+IF(+'[2]Rounding'!$K$131=$B104,+'[2]Rounding'!M$131,0)+IF(+'[2]Rounding'!$K$132=$B104,+'[2]Rounding'!M$132,0)+IF(+'[2]Rounding'!$K$133=$B104,+'[2]Rounding'!M$133,0)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+'[2]Income-2023-leva'!D105/1000+IF(+'[2]Rounding'!$C$131=$B105,+'[2]Rounding'!D$131,0)+IF(+'[2]Rounding'!$C$132=$B105,+'[2]Rounding'!D$132,0)+IF(+'[2]Rounding'!$C$133=$B105,+'[2]Rounding'!D$133,0)</f>
        <v>0</v>
      </c>
      <c r="E105" s="58">
        <f>+'[2]Income-2023-leva'!E105/1000+IF(+'[2]Rounding'!$C$131=$B105,+'[2]Rounding'!E$131,0)+IF(+'[2]Rounding'!$C$132=$B105,+'[2]Rounding'!E$132,0)+IF(+'[2]Rounding'!$C$133=$B105,+'[2]Rounding'!E$133,0)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+'[2]Income-2023-leva'!G105/1000+IF(+'[2]Rounding'!$G$131=$B105,+'[2]Rounding'!H$131,0)+IF(+'[2]Rounding'!$G$132=$B105,+'[2]Rounding'!H$132,0)+IF(+'[2]Rounding'!$G$133=$B105,+'[2]Rounding'!H$133,0)</f>
        <v>0</v>
      </c>
      <c r="H105" s="58">
        <f>+'[2]Income-2023-leva'!H105/1000+IF(+'[2]Rounding'!$G$131=$B105,+'[2]Rounding'!I$131,0)+IF(+'[2]Rounding'!$G$132=$B105,+'[2]Rounding'!I$132,0)+IF(+'[2]Rounding'!$G$133=$B105,+'[2]Rounding'!I$133,0)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+'[2]Income-2023-leva'!J105/1000+IF(+'[2]Rounding'!$K$131=$B105,+'[2]Rounding'!L$131,0)+IF(+'[2]Rounding'!$K$132=$B105,+'[2]Rounding'!L$132,0)+IF(+'[2]Rounding'!$K$133=$B105,+'[2]Rounding'!L$133,0)</f>
        <v>0</v>
      </c>
      <c r="K105" s="58">
        <f>+'[2]Income-2023-leva'!K105/1000+IF(+'[2]Rounding'!$K$131=$B105,+'[2]Rounding'!M$131,0)+IF(+'[2]Rounding'!$K$132=$B105,+'[2]Rounding'!M$132,0)+IF(+'[2]Rounding'!$K$133=$B105,+'[2]Rounding'!M$133,0)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0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+'[2]Income-2023-leva'!D106/1000+IF(+'[2]Rounding'!$C$131=$B106,+'[2]Rounding'!D$131,0)+IF(+'[2]Rounding'!$C$132=$B106,+'[2]Rounding'!D$132,0)+IF(+'[2]Rounding'!$C$133=$B106,+'[2]Rounding'!D$133,0)</f>
        <v>74.66025</v>
      </c>
      <c r="E106" s="58">
        <f>+'[2]Income-2023-leva'!E106/1000+IF(+'[2]Rounding'!$C$131=$B106,+'[2]Rounding'!E$131,0)+IF(+'[2]Rounding'!$C$132=$B106,+'[2]Rounding'!E$132,0)+IF(+'[2]Rounding'!$C$133=$B106,+'[2]Rounding'!E$133,0)</f>
        <v>23.56558</v>
      </c>
      <c r="F106" s="24"/>
      <c r="G106" s="57">
        <f>+'[2]Income-2023-leva'!G106/1000+IF(+'[2]Rounding'!$G$131=$B106,+'[2]Rounding'!H$131,0)+IF(+'[2]Rounding'!$G$132=$B106,+'[2]Rounding'!H$132,0)+IF(+'[2]Rounding'!$G$133=$B106,+'[2]Rounding'!H$133,0)</f>
        <v>0</v>
      </c>
      <c r="H106" s="58">
        <f>+'[2]Income-2023-leva'!H106/1000+IF(+'[2]Rounding'!$G$131=$B106,+'[2]Rounding'!I$131,0)+IF(+'[2]Rounding'!$G$132=$B106,+'[2]Rounding'!I$132,0)+IF(+'[2]Rounding'!$G$133=$B106,+'[2]Rounding'!I$133,0)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+'[2]Income-2023-leva'!J106/1000+IF(+'[2]Rounding'!$K$131=$B106,+'[2]Rounding'!L$131,0)+IF(+'[2]Rounding'!$K$132=$B106,+'[2]Rounding'!L$132,0)+IF(+'[2]Rounding'!$K$133=$B106,+'[2]Rounding'!L$133,0)</f>
        <v>0.50733</v>
      </c>
      <c r="K106" s="58">
        <f>+'[2]Income-2023-leva'!K106/1000+IF(+'[2]Rounding'!$K$131=$B106,+'[2]Rounding'!M$131,0)+IF(+'[2]Rounding'!$K$132=$B106,+'[2]Rounding'!M$132,0)+IF(+'[2]Rounding'!$K$133=$B106,+'[2]Rounding'!M$133,0)</f>
        <v>104.21849</v>
      </c>
      <c r="L106" s="24"/>
      <c r="M106" s="57">
        <f>++D106+G106+J106+IF(+'[2]Rounding'!$O$131=$B106,+'[2]Rounding'!P$131,0)+IF(+'[2]Rounding'!$O$132=$B106,+'[2]Rounding'!P$132,0)+IF(+'[2]Rounding'!$O$133=$B106,+'[2]Rounding'!P$133,0)</f>
        <v>75.16758</v>
      </c>
      <c r="N106" s="58">
        <f>++E106+H106+K106+IF(+'[2]Rounding'!$O$131=$B106,+'[2]Rounding'!Q$131,0)+IF(+'[2]Rounding'!$O$132=$B106,+'[2]Rounding'!Q$132,0)+IF(+'[2]Rounding'!$O$133=$B106,+'[2]Rounding'!Q$133,0)</f>
        <v>127.78407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+'[2]Income-2023-leva'!D107/1000+IF(+'[2]Rounding'!$C$131=$B107,+'[2]Rounding'!D$131,0)+IF(+'[2]Rounding'!$C$132=$B107,+'[2]Rounding'!D$132,0)+IF(+'[2]Rounding'!$C$133=$B107,+'[2]Rounding'!D$133,0)</f>
        <v>0</v>
      </c>
      <c r="E107" s="58">
        <f>+'[2]Income-2023-leva'!E107/1000+IF(+'[2]Rounding'!$C$131=$B107,+'[2]Rounding'!E$131,0)+IF(+'[2]Rounding'!$C$132=$B107,+'[2]Rounding'!E$132,0)+IF(+'[2]Rounding'!$C$133=$B107,+'[2]Rounding'!E$133,0)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+'[2]Income-2023-leva'!G107/1000+IF(+'[2]Rounding'!$G$131=$B107,+'[2]Rounding'!H$131,0)+IF(+'[2]Rounding'!$G$132=$B107,+'[2]Rounding'!H$132,0)+IF(+'[2]Rounding'!$G$133=$B107,+'[2]Rounding'!H$133,0)</f>
        <v>0</v>
      </c>
      <c r="H107" s="58">
        <f>+'[2]Income-2023-leva'!H107/1000+IF(+'[2]Rounding'!$G$131=$B107,+'[2]Rounding'!I$131,0)+IF(+'[2]Rounding'!$G$132=$B107,+'[2]Rounding'!I$132,0)+IF(+'[2]Rounding'!$G$133=$B107,+'[2]Rounding'!I$133,0)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+'[2]Income-2023-leva'!J107/1000+IF(+'[2]Rounding'!$K$131=$B107,+'[2]Rounding'!L$131,0)+IF(+'[2]Rounding'!$K$132=$B107,+'[2]Rounding'!L$132,0)+IF(+'[2]Rounding'!$K$133=$B107,+'[2]Rounding'!L$133,0)</f>
        <v>0</v>
      </c>
      <c r="K107" s="58">
        <f>+'[2]Income-2023-leva'!K107/1000+IF(+'[2]Rounding'!$K$131=$B107,+'[2]Rounding'!M$131,0)+IF(+'[2]Rounding'!$K$132=$B107,+'[2]Rounding'!M$132,0)+IF(+'[2]Rounding'!$K$133=$B107,+'[2]Rounding'!M$133,0)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0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+'[2]Income-2023-leva'!D108/1000+IF(+'[2]Rounding'!$C$131=$B108,+'[2]Rounding'!D$131,0)+IF(+'[2]Rounding'!$C$132=$B108,+'[2]Rounding'!D$132,0)+IF(+'[2]Rounding'!$C$133=$B108,+'[2]Rounding'!D$133,0)</f>
        <v>0</v>
      </c>
      <c r="E108" s="60">
        <f>+'[2]Income-2023-leva'!E108/1000+IF(+'[2]Rounding'!$C$131=$B108,+'[2]Rounding'!E$131,0)+IF(+'[2]Rounding'!$C$132=$B108,+'[2]Rounding'!E$132,0)+IF(+'[2]Rounding'!$C$133=$B108,+'[2]Rounding'!E$133,0)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+'[2]Income-2023-leva'!G108/1000+IF(+'[2]Rounding'!$G$131=$B108,+'[2]Rounding'!H$131,0)+IF(+'[2]Rounding'!$G$132=$B108,+'[2]Rounding'!H$132,0)+IF(+'[2]Rounding'!$G$133=$B108,+'[2]Rounding'!H$133,0)</f>
        <v>0</v>
      </c>
      <c r="H108" s="60">
        <f>+'[2]Income-2023-leva'!H108/1000+IF(+'[2]Rounding'!$G$131=$B108,+'[2]Rounding'!I$131,0)+IF(+'[2]Rounding'!$G$132=$B108,+'[2]Rounding'!I$132,0)+IF(+'[2]Rounding'!$G$133=$B108,+'[2]Rounding'!I$133,0)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+'[2]Income-2023-leva'!J108/1000+IF(+'[2]Rounding'!$K$131=$B108,+'[2]Rounding'!L$131,0)+IF(+'[2]Rounding'!$K$132=$B108,+'[2]Rounding'!L$132,0)+IF(+'[2]Rounding'!$K$133=$B108,+'[2]Rounding'!L$133,0)</f>
        <v>0</v>
      </c>
      <c r="K108" s="60">
        <f>+'[2]Income-2023-leva'!K108/1000+IF(+'[2]Rounding'!$K$131=$B108,+'[2]Rounding'!M$131,0)+IF(+'[2]Rounding'!$K$132=$B108,+'[2]Rounding'!M$132,0)+IF(+'[2]Rounding'!$K$133=$B108,+'[2]Rounding'!M$133,0)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74.66025</v>
      </c>
      <c r="E109" s="78">
        <f>++SUM(E104:E108)</f>
        <v>23.56558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0.50733</v>
      </c>
      <c r="K109" s="78">
        <f>++SUM(K104:K108)</f>
        <v>104.21849</v>
      </c>
      <c r="L109" s="24"/>
      <c r="M109" s="77">
        <f>++SUM(M104:M108)</f>
        <v>75.16758</v>
      </c>
      <c r="N109" s="78">
        <f>++SUM(N104:N108)</f>
        <v>127.78407</v>
      </c>
      <c r="O109" s="127"/>
      <c r="P109" s="211" t="s">
        <v>122</v>
      </c>
      <c r="Q109" s="212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13"/>
      <c r="Q110" s="214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68.81804999999999</v>
      </c>
      <c r="E111" s="80">
        <f>+E90+E95+E102-E109</f>
        <v>3171.5346299999997</v>
      </c>
      <c r="F111" s="24"/>
      <c r="G111" s="79">
        <f>+G90+G95+G102-G109</f>
        <v>0</v>
      </c>
      <c r="H111" s="80">
        <f>+H90+H95+H102-H109</f>
        <v>-168.0081</v>
      </c>
      <c r="I111" s="24"/>
      <c r="J111" s="79">
        <f>+J90+J95+J102-J109</f>
        <v>-0.50733</v>
      </c>
      <c r="K111" s="80">
        <f>+K90+K95+K102-K109</f>
        <v>22.011390000000006</v>
      </c>
      <c r="L111" s="24"/>
      <c r="M111" s="79">
        <f>+M90+M95+M102-M109</f>
        <v>68.31071999999999</v>
      </c>
      <c r="N111" s="80">
        <f>+N90+N95+N102-N109</f>
        <v>3025.5379199999998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-3304.7528899999998</v>
      </c>
      <c r="E113" s="82">
        <f>+E40+E81+E85+E111-E77</f>
        <v>5779.650630000004</v>
      </c>
      <c r="F113" s="24"/>
      <c r="G113" s="81">
        <f>+G40+G81+G85+G111-G77</f>
        <v>-608.5225099999999</v>
      </c>
      <c r="H113" s="82">
        <f>+H40+H81+H85+H111-H77</f>
        <v>62.538040000000024</v>
      </c>
      <c r="I113" s="24"/>
      <c r="J113" s="81">
        <f>+J40+J81+J85+J111-J77</f>
        <v>-545.46631</v>
      </c>
      <c r="K113" s="82">
        <f>+K40+K81+K85+K111-K77</f>
        <v>-2153.43434</v>
      </c>
      <c r="L113" s="24"/>
      <c r="M113" s="81">
        <f>+M40+M81+M85+M111-M77</f>
        <v>-4458.74171</v>
      </c>
      <c r="N113" s="82">
        <f>+N40+N81+N85+N111-N77</f>
        <v>3688.7543300000034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15" t="str">
        <f>+'[2]Income-2023-leva'!P114:Q114</f>
        <v>O K</v>
      </c>
      <c r="Q114" s="215"/>
    </row>
    <row r="115" spans="1:17" ht="18">
      <c r="A115" s="118" t="s">
        <v>107</v>
      </c>
      <c r="B115" s="104"/>
      <c r="C115" s="24"/>
      <c r="D115" s="119" t="str">
        <f>+'[2]Income-2023-leva'!D115</f>
        <v>12.04.2023г.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10" t="str">
        <f>+'[2]Income-2023-leva'!P115:Q115</f>
        <v>O K</v>
      </c>
      <c r="Q115" s="210"/>
    </row>
    <row r="116" spans="1:17" ht="15">
      <c r="A116" s="101"/>
      <c r="B116" s="101"/>
      <c r="C116" s="24"/>
      <c r="D116" s="101"/>
      <c r="E116" s="101"/>
      <c r="F116" s="24"/>
      <c r="G116" s="106"/>
      <c r="H116" s="231" t="str">
        <f>+'[2]BALANCE-SHEET-2023-leva'!H97:J97</f>
        <v>Подполковник Илия Христов</v>
      </c>
      <c r="I116" s="231"/>
      <c r="J116" s="231"/>
      <c r="K116" s="106"/>
      <c r="L116" s="24"/>
      <c r="M116" s="232" t="str">
        <f>+'[2]BALANCE-SHEET-2023-leva'!M97</f>
        <v>Бригаден генерал Иван Маламов</v>
      </c>
      <c r="N116" s="232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+P113-('[2]BALANCE-SHEET-2023'!P65)</f>
        <v>0</v>
      </c>
      <c r="Q122" s="199">
        <f>+Q113-('[2]BALANCE-SHEET-2023'!Q65)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+ROUND(D113-'[2]BALANCE-SHEET-2023'!D65,0)</f>
        <v>0</v>
      </c>
      <c r="E124" s="150">
        <f>+ROUND(E113-'[2]BALANCE-SHEET-2023'!E65,0)</f>
        <v>0</v>
      </c>
      <c r="F124" s="151"/>
      <c r="G124" s="152">
        <f>+ROUND(G113-'[2]BALANCE-SHEET-2023'!G65,0)</f>
        <v>0</v>
      </c>
      <c r="H124" s="153">
        <f>+ROUND(H113-'[2]BALANCE-SHEET-2023'!H65,0)</f>
        <v>0</v>
      </c>
      <c r="I124" s="154"/>
      <c r="J124" s="155">
        <f>+ROUND(J113-'[2]BALANCE-SHEET-2023'!J65,0)</f>
        <v>0</v>
      </c>
      <c r="K124" s="156">
        <f>+ROUND(K113-'[2]BALANCE-SHEET-2023'!K65,0)</f>
        <v>0</v>
      </c>
      <c r="L124" s="151"/>
      <c r="M124" s="157">
        <f>+ROUND(M113-'[2]BALANCE-SHEET-2023'!M65,0)</f>
        <v>0</v>
      </c>
      <c r="N124" s="158">
        <f>+ROUND(N113-'[2]BALANCE-SHEET-2023'!N65,0)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data-2022'!P464/1000,0)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data-2022'!S464/1000,0)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data-2022'!V464/1000,0)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data-2022'!Y464/1000,0)</f>
        <v>0</v>
      </c>
      <c r="O125" s="127"/>
      <c r="P125" s="206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07" t="s">
        <v>125</v>
      </c>
      <c r="Q126" s="205"/>
    </row>
    <row r="127" spans="1:17" ht="15">
      <c r="A127" s="127"/>
      <c r="B127" s="127"/>
      <c r="C127" s="128"/>
      <c r="D127" s="127"/>
      <c r="E127" s="127"/>
      <c r="F127" s="128"/>
      <c r="G127" s="127"/>
      <c r="H127" s="127"/>
      <c r="I127" s="128"/>
      <c r="J127" s="127"/>
      <c r="K127" s="127"/>
      <c r="L127" s="128"/>
      <c r="M127" s="127"/>
      <c r="N127" s="127"/>
      <c r="O127" s="127"/>
      <c r="P127" s="127"/>
      <c r="Q127" s="127"/>
    </row>
  </sheetData>
  <sheetProtection/>
  <mergeCells count="25">
    <mergeCell ref="H116:J116"/>
    <mergeCell ref="M116:N116"/>
    <mergeCell ref="B7:B9"/>
    <mergeCell ref="M7:N8"/>
    <mergeCell ref="K3:N3"/>
    <mergeCell ref="P75:Q75"/>
    <mergeCell ref="P115:Q115"/>
    <mergeCell ref="P55:Q55"/>
    <mergeCell ref="A1:D1"/>
    <mergeCell ref="G1:H1"/>
    <mergeCell ref="A2:D2"/>
    <mergeCell ref="A3:D3"/>
    <mergeCell ref="G3:H3"/>
    <mergeCell ref="B5:G5"/>
    <mergeCell ref="E2:H2"/>
    <mergeCell ref="J2:K2"/>
    <mergeCell ref="M2:N2"/>
    <mergeCell ref="P76:Q76"/>
    <mergeCell ref="P77:Q77"/>
    <mergeCell ref="P109:Q110"/>
    <mergeCell ref="P114:Q114"/>
    <mergeCell ref="P30:Q30"/>
    <mergeCell ref="P31:Q31"/>
    <mergeCell ref="P32:Q32"/>
    <mergeCell ref="P54:Q54"/>
  </mergeCells>
  <conditionalFormatting sqref="M5">
    <cfRule type="cellIs" priority="36" dxfId="74" operator="equal" stopIfTrue="1">
      <formula>0</formula>
    </cfRule>
  </conditionalFormatting>
  <conditionalFormatting sqref="A1:D1 G1:H1 G3:H3 K1">
    <cfRule type="cellIs" priority="37" dxfId="75" operator="equal" stopIfTrue="1">
      <formula>0</formula>
    </cfRule>
  </conditionalFormatting>
  <conditionalFormatting sqref="G124:H125 J124:K125 D124:E125 M124:N124">
    <cfRule type="cellIs" priority="35" dxfId="76" operator="notEqual" stopIfTrue="1">
      <formula>0</formula>
    </cfRule>
  </conditionalFormatting>
  <conditionalFormatting sqref="D121:E122">
    <cfRule type="cellIs" priority="33" dxfId="7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77" operator="equal" stopIfTrue="1">
      <formula>"НЕРАВНЕНИЕ !"</formula>
    </cfRule>
  </conditionalFormatting>
  <conditionalFormatting sqref="J121:K122 M121:N122">
    <cfRule type="cellIs" priority="31" dxfId="77" operator="equal" stopIfTrue="1">
      <formula>"НЕРАВНЕНИЕ !"</formula>
    </cfRule>
  </conditionalFormatting>
  <conditionalFormatting sqref="K3">
    <cfRule type="cellIs" priority="30" dxfId="75" operator="equal" stopIfTrue="1">
      <formula>0</formula>
    </cfRule>
  </conditionalFormatting>
  <conditionalFormatting sqref="N1">
    <cfRule type="cellIs" priority="29" dxfId="75" operator="equal" stopIfTrue="1">
      <formula>0</formula>
    </cfRule>
  </conditionalFormatting>
  <conditionalFormatting sqref="Q22:Q23">
    <cfRule type="cellIs" priority="28" dxfId="78" operator="equal" stopIfTrue="1">
      <formula>"O K"</formula>
    </cfRule>
  </conditionalFormatting>
  <conditionalFormatting sqref="P121">
    <cfRule type="cellIs" priority="27" dxfId="76" operator="equal" stopIfTrue="1">
      <formula>"НЕРАВНЕНИЕ !"</formula>
    </cfRule>
  </conditionalFormatting>
  <conditionalFormatting sqref="P122">
    <cfRule type="cellIs" priority="26" dxfId="76" operator="notEqual" stopIfTrue="1">
      <formula>0</formula>
    </cfRule>
  </conditionalFormatting>
  <conditionalFormatting sqref="Q122">
    <cfRule type="cellIs" priority="25" dxfId="76" operator="notEqual" stopIfTrue="1">
      <formula>0</formula>
    </cfRule>
  </conditionalFormatting>
  <conditionalFormatting sqref="Q121">
    <cfRule type="cellIs" priority="24" dxfId="76" operator="equal" stopIfTrue="1">
      <formula>"НЕРАВНЕНИЕ !"</formula>
    </cfRule>
  </conditionalFormatting>
  <conditionalFormatting sqref="M125:N125">
    <cfRule type="cellIs" priority="23" dxfId="76" operator="notEqual" stopIfTrue="1">
      <formula>0</formula>
    </cfRule>
  </conditionalFormatting>
  <conditionalFormatting sqref="A9">
    <cfRule type="cellIs" priority="22" dxfId="77" operator="equal">
      <formula>"Непопълнен ред в таблица 'Cash-deficit'!"</formula>
    </cfRule>
  </conditionalFormatting>
  <conditionalFormatting sqref="A3:D3">
    <cfRule type="cellIs" priority="21" dxfId="75" operator="equal" stopIfTrue="1">
      <formula>0</formula>
    </cfRule>
  </conditionalFormatting>
  <conditionalFormatting sqref="P30">
    <cfRule type="cellIs" priority="20" dxfId="76" operator="notEqual" stopIfTrue="1">
      <formula>"O K"</formula>
    </cfRule>
  </conditionalFormatting>
  <conditionalFormatting sqref="P30:Q30">
    <cfRule type="cellIs" priority="19" dxfId="78" operator="equal" stopIfTrue="1">
      <formula>"O K"</formula>
    </cfRule>
  </conditionalFormatting>
  <conditionalFormatting sqref="P31:Q31">
    <cfRule type="cellIs" priority="18" dxfId="79" operator="notEqual">
      <formula>0</formula>
    </cfRule>
  </conditionalFormatting>
  <conditionalFormatting sqref="P32">
    <cfRule type="cellIs" priority="17" dxfId="76" operator="notEqual" stopIfTrue="1">
      <formula>"O K"</formula>
    </cfRule>
  </conditionalFormatting>
  <conditionalFormatting sqref="P32:Q32">
    <cfRule type="cellIs" priority="16" dxfId="78" operator="equal" stopIfTrue="1">
      <formula>"O K"</formula>
    </cfRule>
  </conditionalFormatting>
  <conditionalFormatting sqref="P75">
    <cfRule type="cellIs" priority="15" dxfId="76" operator="notEqual" stopIfTrue="1">
      <formula>"O K"</formula>
    </cfRule>
  </conditionalFormatting>
  <conditionalFormatting sqref="P75:Q75">
    <cfRule type="cellIs" priority="14" dxfId="78" operator="equal" stopIfTrue="1">
      <formula>"O K"</formula>
    </cfRule>
  </conditionalFormatting>
  <conditionalFormatting sqref="P76:Q76">
    <cfRule type="cellIs" priority="13" dxfId="79" operator="notEqual">
      <formula>0</formula>
    </cfRule>
  </conditionalFormatting>
  <conditionalFormatting sqref="P77">
    <cfRule type="cellIs" priority="12" dxfId="76" operator="notEqual" stopIfTrue="1">
      <formula>"O K"</formula>
    </cfRule>
  </conditionalFormatting>
  <conditionalFormatting sqref="P77:Q77">
    <cfRule type="cellIs" priority="11" dxfId="78" operator="equal" stopIfTrue="1">
      <formula>"O K"</formula>
    </cfRule>
  </conditionalFormatting>
  <conditionalFormatting sqref="P54">
    <cfRule type="cellIs" priority="10" dxfId="76" operator="notEqual" stopIfTrue="1">
      <formula>"O K"</formula>
    </cfRule>
  </conditionalFormatting>
  <conditionalFormatting sqref="P54:Q54">
    <cfRule type="cellIs" priority="9" dxfId="78" operator="equal" stopIfTrue="1">
      <formula>"O K"</formula>
    </cfRule>
  </conditionalFormatting>
  <conditionalFormatting sqref="P55">
    <cfRule type="cellIs" priority="8" dxfId="76" operator="notEqual" stopIfTrue="1">
      <formula>"O K"</formula>
    </cfRule>
  </conditionalFormatting>
  <conditionalFormatting sqref="P55:Q55">
    <cfRule type="cellIs" priority="7" dxfId="78" operator="equal" stopIfTrue="1">
      <formula>"O K"</formula>
    </cfRule>
  </conditionalFormatting>
  <conditionalFormatting sqref="P114:P115">
    <cfRule type="cellIs" priority="6" dxfId="76" operator="notEqual" stopIfTrue="1">
      <formula>"O K"</formula>
    </cfRule>
  </conditionalFormatting>
  <conditionalFormatting sqref="P114:Q115">
    <cfRule type="cellIs" priority="5" dxfId="78" operator="equal" stopIfTrue="1">
      <formula>"O K"</formula>
    </cfRule>
  </conditionalFormatting>
  <conditionalFormatting sqref="E2:H2">
    <cfRule type="cellIs" priority="3" dxfId="77" operator="equal">
      <formula>"отчетено НЕРАВНЕНИЕ в таблица 'Status'!"</formula>
    </cfRule>
    <cfRule type="cellIs" priority="4" dxfId="80" operator="equal">
      <formula>0</formula>
    </cfRule>
  </conditionalFormatting>
  <conditionalFormatting sqref="J2:K2">
    <cfRule type="cellIs" priority="2" dxfId="77" operator="notEqual">
      <formula>0</formula>
    </cfRule>
  </conditionalFormatting>
  <conditionalFormatting sqref="M2:N2">
    <cfRule type="cellIs" priority="1" dxfId="7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2023-05-11T06:23:59Z</dcterms:modified>
  <cp:category/>
  <cp:version/>
  <cp:contentType/>
  <cp:contentStatus/>
</cp:coreProperties>
</file>